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wprod-my.sharepoint.com/personal/mourakohmann_wisc_edu/Documents/RedCloverVarTrials/Reports/2024 - released 2025/"/>
    </mc:Choice>
  </mc:AlternateContent>
  <xr:revisionPtr revIDLastSave="0" documentId="8_{5E91E0C0-961E-4B7A-B8FE-B2FBC07B5204}" xr6:coauthVersionLast="47" xr6:coauthVersionMax="47" xr10:uidLastSave="{00000000-0000-0000-0000-000000000000}"/>
  <bookViews>
    <workbookView xWindow="32025" yWindow="1650" windowWidth="21600" windowHeight="11175" tabRatio="976" firstSheet="1" activeTab="16" xr2:uid="{00000000-000D-0000-FFFF-FFFF00000000}"/>
  </bookViews>
  <sheets>
    <sheet name="WI Red Clover Trials 2010-2024" sheetId="1" r:id="rId1"/>
    <sheet name="Field Site,Planting,&amp; Soil Info" sheetId="2" r:id="rId2"/>
    <sheet name="2024" sheetId="3" r:id="rId3"/>
    <sheet name="2023" sheetId="4" r:id="rId4"/>
    <sheet name="2022" sheetId="5" r:id="rId5"/>
    <sheet name="2021" sheetId="6" r:id="rId6"/>
    <sheet name="2020" sheetId="7" r:id="rId7"/>
    <sheet name="2019" sheetId="8" r:id="rId8"/>
    <sheet name="2018" sheetId="9" r:id="rId9"/>
    <sheet name="2017" sheetId="10" r:id="rId10"/>
    <sheet name="2016" sheetId="11" r:id="rId11"/>
    <sheet name="2015" sheetId="13" r:id="rId12"/>
    <sheet name="2014" sheetId="12" r:id="rId13"/>
    <sheet name="2013" sheetId="14" r:id="rId14"/>
    <sheet name="2012" sheetId="15" r:id="rId15"/>
    <sheet name="2011" sheetId="16" r:id="rId16"/>
    <sheet name="2010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3" i="5" l="1"/>
  <c r="P29" i="17" l="1"/>
  <c r="P28" i="17"/>
  <c r="P27" i="17"/>
  <c r="P26" i="17"/>
  <c r="P25" i="17"/>
  <c r="P24" i="17"/>
  <c r="P23" i="17"/>
  <c r="P22" i="17"/>
  <c r="P21" i="17"/>
  <c r="P20" i="17"/>
  <c r="W11" i="17"/>
  <c r="W10" i="17"/>
  <c r="W9" i="17"/>
  <c r="W8" i="17"/>
  <c r="W7" i="17"/>
  <c r="W6" i="17"/>
  <c r="W5" i="17"/>
  <c r="W4" i="17"/>
  <c r="W3" i="17"/>
  <c r="W2" i="17"/>
  <c r="W13" i="16"/>
  <c r="W12" i="16"/>
  <c r="W11" i="16"/>
  <c r="W10" i="16"/>
  <c r="W9" i="16"/>
  <c r="W8" i="16"/>
  <c r="W7" i="16"/>
  <c r="W6" i="16"/>
  <c r="W5" i="16"/>
  <c r="W4" i="16"/>
  <c r="W3" i="16"/>
  <c r="W2" i="16"/>
  <c r="F33" i="15"/>
  <c r="F32" i="15"/>
  <c r="F31" i="15"/>
  <c r="F30" i="15"/>
  <c r="F29" i="15"/>
  <c r="F28" i="15"/>
  <c r="F27" i="15"/>
  <c r="F26" i="15"/>
  <c r="F25" i="15"/>
  <c r="F24" i="15"/>
  <c r="F23" i="15"/>
  <c r="F22" i="15"/>
  <c r="X13" i="15"/>
  <c r="X12" i="15"/>
  <c r="X11" i="15"/>
  <c r="X10" i="15"/>
  <c r="X9" i="15"/>
  <c r="X8" i="15"/>
  <c r="X7" i="15"/>
  <c r="X6" i="15"/>
  <c r="X5" i="15"/>
  <c r="X4" i="15"/>
  <c r="X3" i="15"/>
  <c r="X2" i="15"/>
  <c r="AM23" i="14"/>
  <c r="AM25" i="14"/>
  <c r="AM4" i="14"/>
  <c r="AM3" i="14"/>
  <c r="AM5" i="14"/>
  <c r="AM21" i="14"/>
  <c r="AM13" i="14"/>
  <c r="AM22" i="14"/>
  <c r="AM20" i="14"/>
  <c r="AM11" i="14"/>
  <c r="AM17" i="14"/>
  <c r="AM24" i="14"/>
  <c r="AM16" i="14"/>
  <c r="AM9" i="14"/>
  <c r="AM19" i="14"/>
  <c r="AM7" i="14"/>
  <c r="AM8" i="14"/>
  <c r="AM18" i="14"/>
  <c r="AM12" i="14"/>
  <c r="AM26" i="14"/>
  <c r="AM2" i="14"/>
  <c r="AM15" i="14"/>
  <c r="AM6" i="14"/>
  <c r="AM14" i="14"/>
  <c r="AM10" i="14"/>
  <c r="AM7" i="12"/>
  <c r="AM5" i="12"/>
  <c r="AM14" i="12"/>
  <c r="AM2" i="12"/>
  <c r="AM3" i="12"/>
  <c r="AM17" i="12"/>
  <c r="AM20" i="12"/>
  <c r="AM15" i="12"/>
  <c r="AM12" i="12"/>
  <c r="AM13" i="12"/>
  <c r="AM16" i="12"/>
  <c r="AM19" i="12"/>
  <c r="AM11" i="12"/>
  <c r="AM25" i="12"/>
  <c r="AM10" i="12"/>
  <c r="AM4" i="12"/>
  <c r="AM24" i="12"/>
  <c r="AM9" i="12"/>
  <c r="AM23" i="12"/>
  <c r="AM6" i="12"/>
  <c r="AM8" i="12"/>
  <c r="AM18" i="12"/>
  <c r="AM22" i="12"/>
  <c r="AM21" i="12"/>
  <c r="Q57" i="12"/>
  <c r="Q56" i="12"/>
  <c r="Q55" i="12"/>
  <c r="Q54" i="12"/>
  <c r="Q53" i="12"/>
  <c r="Q52" i="12"/>
  <c r="Q51" i="12"/>
  <c r="Q50" i="12"/>
  <c r="Q49" i="12"/>
  <c r="Q48" i="12"/>
  <c r="Q47" i="12"/>
  <c r="Q46" i="12"/>
  <c r="Q45" i="12"/>
  <c r="Q44" i="12"/>
  <c r="Q43" i="12"/>
  <c r="Q42" i="12"/>
  <c r="Q41" i="12"/>
  <c r="Q40" i="12"/>
  <c r="Q39" i="12"/>
  <c r="Q38" i="12"/>
  <c r="Q37" i="12"/>
  <c r="Q36" i="12"/>
  <c r="Q35" i="12"/>
  <c r="Q34" i="12"/>
  <c r="Q33" i="11"/>
  <c r="Q32" i="11"/>
  <c r="Q31" i="11"/>
  <c r="Q30" i="11"/>
  <c r="Q29" i="11"/>
  <c r="Q28" i="11"/>
  <c r="Q27" i="11"/>
  <c r="Q26" i="11"/>
  <c r="Q25" i="11"/>
  <c r="Q24" i="11"/>
  <c r="Q23" i="11"/>
  <c r="Q22" i="11"/>
  <c r="AJ8" i="11"/>
  <c r="AJ13" i="11"/>
  <c r="AJ12" i="11"/>
  <c r="AJ7" i="11"/>
  <c r="AJ3" i="11"/>
  <c r="AJ9" i="11"/>
  <c r="AJ11" i="11"/>
  <c r="AJ5" i="11"/>
  <c r="AJ2" i="11"/>
  <c r="AJ4" i="11"/>
  <c r="AJ6" i="11"/>
  <c r="AJ10" i="11"/>
  <c r="P46" i="10"/>
  <c r="P45" i="10"/>
  <c r="P44" i="10"/>
  <c r="P43" i="10"/>
  <c r="P42" i="10"/>
  <c r="P41" i="10"/>
  <c r="P40" i="10"/>
  <c r="P39" i="10"/>
  <c r="AT27" i="10"/>
  <c r="AT26" i="10"/>
  <c r="AT25" i="10"/>
  <c r="AT24" i="10"/>
  <c r="AT23" i="10"/>
  <c r="AT22" i="10"/>
  <c r="AT21" i="10"/>
  <c r="AT20" i="10"/>
  <c r="AH9" i="10"/>
  <c r="AH8" i="10"/>
  <c r="AH7" i="10"/>
  <c r="AH6" i="10"/>
  <c r="AH5" i="10"/>
  <c r="AH4" i="10"/>
  <c r="AH3" i="10"/>
  <c r="AH2" i="10"/>
  <c r="R50" i="9"/>
  <c r="R49" i="9"/>
  <c r="R48" i="9"/>
  <c r="R47" i="9"/>
  <c r="R46" i="9"/>
  <c r="R45" i="9"/>
  <c r="R44" i="9"/>
  <c r="R43" i="9"/>
  <c r="R42" i="9"/>
  <c r="R41" i="9"/>
  <c r="R40" i="9"/>
  <c r="R39" i="9"/>
  <c r="R38" i="9"/>
  <c r="R37" i="9"/>
  <c r="R36" i="9"/>
  <c r="R35" i="9"/>
  <c r="R34" i="9"/>
  <c r="R33" i="9"/>
  <c r="R32" i="9"/>
  <c r="R31" i="9"/>
  <c r="R30" i="9"/>
  <c r="AT19" i="9"/>
  <c r="AT18" i="9"/>
  <c r="AT17" i="9"/>
  <c r="AT16" i="9"/>
  <c r="AT15" i="9"/>
  <c r="AT14" i="9"/>
  <c r="AT13" i="9"/>
  <c r="AT12" i="9"/>
  <c r="AT11" i="9"/>
  <c r="AT10" i="9"/>
  <c r="AT9" i="9"/>
  <c r="AT8" i="9"/>
  <c r="AT7" i="9"/>
  <c r="AT6" i="9"/>
  <c r="AT5" i="9"/>
  <c r="AT4" i="9"/>
  <c r="AT3" i="9"/>
  <c r="AT2" i="9"/>
  <c r="R60" i="8"/>
  <c r="R59" i="8"/>
  <c r="R58" i="8"/>
  <c r="R57" i="8"/>
  <c r="R56" i="8"/>
  <c r="R55" i="8"/>
  <c r="R54" i="8"/>
  <c r="R53" i="8"/>
  <c r="R52" i="8"/>
  <c r="R51" i="8"/>
  <c r="R50" i="8"/>
  <c r="R49" i="8"/>
  <c r="R48" i="8"/>
  <c r="R47" i="8"/>
  <c r="R46" i="8"/>
  <c r="R45" i="8"/>
  <c r="R44" i="8"/>
  <c r="R43" i="8"/>
  <c r="R42" i="8"/>
  <c r="R41" i="8"/>
  <c r="R40" i="8"/>
  <c r="R39" i="8"/>
  <c r="R38" i="8"/>
  <c r="AW26" i="8"/>
  <c r="AW25" i="8"/>
  <c r="AW24" i="8"/>
  <c r="AW23" i="8"/>
  <c r="AW22" i="8"/>
  <c r="AW21" i="8"/>
  <c r="AW20" i="8"/>
  <c r="AW19" i="8"/>
  <c r="AW18" i="8"/>
  <c r="AW17" i="8"/>
  <c r="AW16" i="8"/>
  <c r="AW15" i="8"/>
  <c r="AW14" i="8"/>
  <c r="AW13" i="8"/>
  <c r="AW12" i="8"/>
  <c r="AW11" i="8"/>
  <c r="AW10" i="8"/>
  <c r="AW9" i="8"/>
  <c r="AW8" i="8"/>
  <c r="AW7" i="8"/>
  <c r="AW6" i="8"/>
  <c r="AW5" i="8"/>
  <c r="AW4" i="8"/>
  <c r="AW3" i="8"/>
  <c r="AW2" i="8"/>
  <c r="R51" i="7"/>
  <c r="R50" i="7"/>
  <c r="R49" i="7"/>
  <c r="R48" i="7"/>
  <c r="R47" i="7"/>
  <c r="R46" i="7"/>
  <c r="R45" i="7"/>
  <c r="R44" i="7"/>
  <c r="R43" i="7"/>
  <c r="R42" i="7"/>
  <c r="R41" i="7"/>
  <c r="R40" i="7"/>
  <c r="R39" i="7"/>
  <c r="R38" i="7"/>
  <c r="R37" i="7"/>
  <c r="R36" i="7"/>
  <c r="R35" i="7"/>
  <c r="R34" i="7"/>
  <c r="R33" i="7"/>
  <c r="R32" i="7"/>
  <c r="AL21" i="7"/>
  <c r="AL20" i="7"/>
  <c r="AL19" i="7"/>
  <c r="AL18" i="7"/>
  <c r="AL17" i="7"/>
  <c r="AL16" i="7"/>
  <c r="AL15" i="7"/>
  <c r="AL14" i="7"/>
  <c r="AL13" i="7"/>
  <c r="AL12" i="7"/>
  <c r="AL11" i="7"/>
  <c r="AL10" i="7"/>
  <c r="AL9" i="7"/>
  <c r="AL8" i="7"/>
  <c r="AL7" i="7"/>
  <c r="AL6" i="7"/>
  <c r="AL5" i="7"/>
  <c r="AL4" i="7"/>
  <c r="AL3" i="7"/>
  <c r="AL2" i="7"/>
  <c r="R35" i="6"/>
  <c r="R40" i="6"/>
  <c r="R34" i="6"/>
  <c r="R30" i="6"/>
  <c r="R31" i="6"/>
  <c r="R33" i="6"/>
  <c r="R37" i="6"/>
  <c r="R38" i="6"/>
  <c r="R32" i="6"/>
  <c r="R36" i="6"/>
  <c r="R39" i="6"/>
  <c r="R41" i="6"/>
  <c r="AU22" i="6"/>
  <c r="AT22" i="6"/>
  <c r="AN22" i="6"/>
  <c r="AM22" i="6"/>
  <c r="AE22" i="6"/>
  <c r="AD22" i="6"/>
  <c r="AC22" i="6"/>
  <c r="U22" i="6"/>
  <c r="T22" i="6"/>
  <c r="S22" i="6"/>
  <c r="R22" i="6"/>
  <c r="Q22" i="6"/>
  <c r="AV15" i="6"/>
  <c r="AV17" i="6"/>
  <c r="AV12" i="6"/>
  <c r="AV16" i="6"/>
  <c r="AV7" i="6"/>
  <c r="AV13" i="6"/>
  <c r="AV11" i="6"/>
  <c r="AV10" i="6"/>
  <c r="AV5" i="6"/>
  <c r="AV14" i="6"/>
  <c r="AV6" i="6"/>
  <c r="AV4" i="6"/>
  <c r="AV8" i="6"/>
  <c r="AV3" i="6"/>
  <c r="AV2" i="6"/>
  <c r="AV9" i="6"/>
  <c r="M57" i="5"/>
  <c r="M56" i="5"/>
  <c r="M55" i="5"/>
  <c r="M54" i="5"/>
  <c r="M53" i="5"/>
  <c r="M52" i="5"/>
  <c r="M51" i="5"/>
  <c r="M50" i="5"/>
  <c r="M49" i="5"/>
  <c r="M48" i="5"/>
  <c r="M47" i="5"/>
  <c r="M46" i="5"/>
  <c r="M45" i="5"/>
  <c r="M44" i="5"/>
  <c r="M42" i="5"/>
  <c r="M41" i="5"/>
  <c r="M40" i="5"/>
  <c r="M39" i="5"/>
  <c r="M38" i="5"/>
  <c r="R25" i="5"/>
  <c r="R24" i="5"/>
  <c r="R23" i="5"/>
  <c r="R22" i="5"/>
  <c r="R21" i="5"/>
  <c r="R20" i="5"/>
  <c r="R19" i="5"/>
  <c r="R18" i="5"/>
  <c r="R17" i="5"/>
  <c r="R16" i="5"/>
  <c r="R15" i="5"/>
  <c r="R14" i="5"/>
  <c r="R13" i="5"/>
  <c r="R12" i="5"/>
  <c r="R11" i="5"/>
  <c r="R10" i="5"/>
  <c r="R9" i="5"/>
  <c r="R8" i="5"/>
  <c r="R7" i="5"/>
  <c r="R6" i="5"/>
  <c r="R5" i="5"/>
  <c r="R4" i="5"/>
  <c r="R3" i="5"/>
  <c r="R2" i="5"/>
  <c r="K39" i="4"/>
  <c r="K38" i="4"/>
  <c r="K37" i="4"/>
  <c r="K36" i="4"/>
  <c r="K35" i="4"/>
  <c r="K34" i="4"/>
  <c r="K33" i="4"/>
  <c r="K32" i="4"/>
  <c r="K31" i="4"/>
  <c r="K30" i="4"/>
  <c r="K29" i="4"/>
  <c r="K28" i="4"/>
  <c r="AJ17" i="4"/>
  <c r="AJ16" i="4"/>
  <c r="AJ15" i="4"/>
  <c r="AJ14" i="4"/>
  <c r="AJ13" i="4"/>
  <c r="AJ12" i="4"/>
  <c r="AJ11" i="4"/>
  <c r="AJ10" i="4"/>
  <c r="AJ9" i="4"/>
  <c r="AJ8" i="4"/>
  <c r="AJ7" i="4"/>
  <c r="AJ6" i="4"/>
  <c r="AJ5" i="4"/>
  <c r="AJ4" i="4"/>
  <c r="AJ3" i="4"/>
  <c r="AJ2" i="4"/>
  <c r="F25" i="3" l="1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  <c r="F2" i="3"/>
  <c r="K641" i="1"/>
  <c r="K642" i="1"/>
  <c r="K643" i="1"/>
  <c r="K644" i="1"/>
  <c r="K645" i="1"/>
  <c r="K646" i="1"/>
  <c r="K647" i="1"/>
  <c r="K648" i="1"/>
  <c r="K649" i="1"/>
  <c r="K650" i="1"/>
  <c r="K651" i="1"/>
  <c r="K640" i="1"/>
  <c r="M613" i="1" l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12" i="1"/>
  <c r="R592" i="1" l="1"/>
  <c r="R593" i="1"/>
  <c r="R594" i="1"/>
  <c r="R595" i="1"/>
  <c r="R596" i="1"/>
  <c r="R597" i="1"/>
  <c r="R598" i="1"/>
  <c r="R599" i="1"/>
  <c r="R601" i="1"/>
  <c r="R602" i="1"/>
  <c r="R603" i="1"/>
  <c r="R600" i="1"/>
  <c r="AS277" i="1" l="1"/>
  <c r="AS278" i="1"/>
  <c r="AS279" i="1"/>
  <c r="AS280" i="1"/>
  <c r="AS281" i="1"/>
  <c r="AS282" i="1"/>
  <c r="AS283" i="1"/>
  <c r="AS284" i="1"/>
  <c r="AS285" i="1"/>
  <c r="AS286" i="1"/>
  <c r="AS287" i="1"/>
  <c r="AS288" i="1"/>
  <c r="AS289" i="1"/>
  <c r="AS290" i="1"/>
  <c r="AS291" i="1"/>
  <c r="AS276" i="1"/>
  <c r="AR295" i="1"/>
  <c r="AQ295" i="1"/>
  <c r="AL295" i="1"/>
  <c r="AK295" i="1"/>
  <c r="AD295" i="1"/>
  <c r="AC295" i="1"/>
  <c r="AB295" i="1"/>
  <c r="U295" i="1"/>
  <c r="T295" i="1"/>
  <c r="S295" i="1"/>
  <c r="Q295" i="1"/>
  <c r="R295" i="1"/>
  <c r="AR303" i="1" l="1"/>
  <c r="AR304" i="1"/>
  <c r="AR305" i="1"/>
  <c r="AR306" i="1"/>
  <c r="AR307" i="1"/>
  <c r="AR308" i="1"/>
  <c r="AR309" i="1"/>
  <c r="AR310" i="1"/>
  <c r="AR311" i="1"/>
  <c r="AR312" i="1"/>
  <c r="AR313" i="1"/>
  <c r="AR314" i="1"/>
  <c r="AR315" i="1"/>
  <c r="AR316" i="1"/>
  <c r="AR317" i="1"/>
  <c r="AR318" i="1"/>
  <c r="AR319" i="1"/>
  <c r="AR320" i="1"/>
  <c r="AR321" i="1"/>
  <c r="AR322" i="1"/>
  <c r="AR323" i="1"/>
  <c r="AR324" i="1"/>
  <c r="AR325" i="1"/>
  <c r="AR326" i="1"/>
  <c r="F388" i="1" l="1"/>
  <c r="F387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86" i="1"/>
  <c r="AG340" i="1"/>
  <c r="AG341" i="1"/>
  <c r="AG342" i="1"/>
  <c r="AG343" i="1"/>
  <c r="AG344" i="1"/>
  <c r="AG345" i="1"/>
  <c r="AG346" i="1"/>
  <c r="AG347" i="1"/>
  <c r="AG348" i="1"/>
  <c r="AG349" i="1"/>
  <c r="AG350" i="1"/>
  <c r="AG351" i="1"/>
  <c r="AG352" i="1"/>
  <c r="AG353" i="1"/>
  <c r="AG354" i="1"/>
  <c r="AG339" i="1"/>
  <c r="R579" i="1" l="1"/>
  <c r="R580" i="1"/>
  <c r="R581" i="1"/>
  <c r="R582" i="1"/>
  <c r="R583" i="1"/>
  <c r="R564" i="1"/>
  <c r="R565" i="1"/>
  <c r="R566" i="1"/>
  <c r="R567" i="1"/>
  <c r="R568" i="1"/>
  <c r="R569" i="1"/>
  <c r="R570" i="1"/>
  <c r="R571" i="1"/>
  <c r="R572" i="1"/>
  <c r="R573" i="1"/>
  <c r="R574" i="1"/>
  <c r="R575" i="1"/>
  <c r="R576" i="1"/>
  <c r="R577" i="1"/>
  <c r="R578" i="1"/>
  <c r="AL246" i="1" l="1"/>
  <c r="AL247" i="1"/>
  <c r="AL248" i="1"/>
  <c r="AL249" i="1"/>
  <c r="AL250" i="1"/>
  <c r="AL251" i="1"/>
  <c r="AL252" i="1"/>
  <c r="AL253" i="1"/>
  <c r="AL254" i="1"/>
  <c r="AL255" i="1"/>
  <c r="AL256" i="1"/>
  <c r="AL257" i="1"/>
  <c r="AL258" i="1"/>
  <c r="AL259" i="1"/>
  <c r="AL260" i="1"/>
  <c r="AL261" i="1"/>
  <c r="AL262" i="1"/>
  <c r="AL264" i="1"/>
  <c r="AL265" i="1"/>
  <c r="AL263" i="1"/>
  <c r="AW227" i="1" l="1"/>
  <c r="AW228" i="1"/>
  <c r="AW229" i="1"/>
  <c r="AW230" i="1"/>
  <c r="AW231" i="1"/>
  <c r="AW232" i="1"/>
  <c r="AW233" i="1"/>
  <c r="AW234" i="1"/>
  <c r="AW210" i="1"/>
  <c r="AW211" i="1"/>
  <c r="AW212" i="1"/>
  <c r="AW213" i="1"/>
  <c r="AW214" i="1"/>
  <c r="AW215" i="1"/>
  <c r="AW216" i="1"/>
  <c r="AW217" i="1"/>
  <c r="AW218" i="1"/>
  <c r="AW219" i="1"/>
  <c r="AW220" i="1"/>
  <c r="AW221" i="1"/>
  <c r="AW222" i="1"/>
  <c r="AW223" i="1"/>
  <c r="AW224" i="1"/>
  <c r="AW225" i="1"/>
  <c r="AW226" i="1"/>
  <c r="AT182" i="1" l="1"/>
  <c r="AT183" i="1"/>
  <c r="AT184" i="1"/>
  <c r="AT185" i="1"/>
  <c r="AT186" i="1"/>
  <c r="AT187" i="1"/>
  <c r="AT188" i="1"/>
  <c r="AT189" i="1"/>
  <c r="AT190" i="1"/>
  <c r="AT191" i="1"/>
  <c r="AT192" i="1"/>
  <c r="AT193" i="1"/>
  <c r="AT194" i="1"/>
  <c r="AT195" i="1"/>
  <c r="AT196" i="1"/>
  <c r="AT197" i="1"/>
  <c r="AT198" i="1"/>
  <c r="AT199" i="1"/>
  <c r="R553" i="1" l="1"/>
  <c r="R554" i="1"/>
  <c r="R555" i="1"/>
  <c r="R533" i="1"/>
  <c r="R534" i="1"/>
  <c r="R535" i="1"/>
  <c r="R536" i="1"/>
  <c r="R537" i="1"/>
  <c r="R538" i="1"/>
  <c r="R539" i="1"/>
  <c r="R540" i="1"/>
  <c r="R541" i="1"/>
  <c r="R542" i="1"/>
  <c r="R543" i="1"/>
  <c r="R544" i="1"/>
  <c r="R545" i="1"/>
  <c r="R546" i="1"/>
  <c r="R547" i="1"/>
  <c r="R548" i="1"/>
  <c r="R549" i="1"/>
  <c r="R550" i="1"/>
  <c r="R551" i="1"/>
  <c r="R552" i="1"/>
  <c r="R505" i="1" l="1"/>
  <c r="AT164" i="1" l="1"/>
  <c r="AT165" i="1"/>
  <c r="AT166" i="1"/>
  <c r="AT167" i="1"/>
  <c r="AT168" i="1"/>
  <c r="AT169" i="1"/>
  <c r="AT170" i="1"/>
  <c r="AT163" i="1"/>
  <c r="R506" i="1" l="1"/>
  <c r="R507" i="1"/>
  <c r="R508" i="1"/>
  <c r="R509" i="1"/>
  <c r="R510" i="1"/>
  <c r="R521" i="1"/>
  <c r="R511" i="1"/>
  <c r="R512" i="1"/>
  <c r="R513" i="1"/>
  <c r="R514" i="1"/>
  <c r="R515" i="1"/>
  <c r="R516" i="1"/>
  <c r="R517" i="1"/>
  <c r="R518" i="1"/>
  <c r="R519" i="1"/>
  <c r="R520" i="1"/>
  <c r="R522" i="1"/>
  <c r="R523" i="1"/>
  <c r="R524" i="1"/>
  <c r="R525" i="1"/>
  <c r="P489" i="1" l="1"/>
  <c r="P490" i="1"/>
  <c r="P491" i="1"/>
  <c r="P492" i="1"/>
  <c r="P493" i="1"/>
  <c r="P494" i="1"/>
  <c r="P495" i="1"/>
  <c r="P496" i="1"/>
  <c r="AJ128" i="1" l="1"/>
  <c r="AJ135" i="1"/>
  <c r="Q469" i="1" l="1"/>
  <c r="Q470" i="1"/>
  <c r="Q471" i="1"/>
  <c r="Q472" i="1"/>
  <c r="Q473" i="1"/>
  <c r="Q474" i="1"/>
  <c r="Q475" i="1"/>
  <c r="Q476" i="1"/>
  <c r="Q477" i="1"/>
  <c r="Q478" i="1"/>
  <c r="Q479" i="1"/>
  <c r="Q468" i="1"/>
  <c r="AM64" i="1" l="1"/>
  <c r="AM81" i="1"/>
  <c r="AM82" i="1"/>
  <c r="AM80" i="1"/>
  <c r="AM62" i="1"/>
  <c r="AM69" i="1"/>
  <c r="AM68" i="1"/>
  <c r="AM71" i="1"/>
  <c r="AM60" i="1"/>
  <c r="AM75" i="1"/>
  <c r="AM66" i="1"/>
  <c r="AM78" i="1"/>
  <c r="AM61" i="1"/>
  <c r="AM63" i="1"/>
  <c r="AM72" i="1"/>
  <c r="AM74" i="1"/>
  <c r="AM67" i="1"/>
  <c r="AM70" i="1"/>
  <c r="AM76" i="1"/>
  <c r="AM79" i="1"/>
  <c r="AM77" i="1"/>
  <c r="AM84" i="1"/>
  <c r="AM73" i="1"/>
  <c r="AM83" i="1"/>
  <c r="AM65" i="1"/>
  <c r="Q436" i="1"/>
  <c r="Q437" i="1"/>
  <c r="Q438" i="1"/>
  <c r="Q439" i="1"/>
  <c r="Q440" i="1"/>
  <c r="Q441" i="1"/>
  <c r="Q442" i="1"/>
  <c r="Q443" i="1"/>
  <c r="Q444" i="1"/>
  <c r="Q445" i="1"/>
  <c r="Q446" i="1"/>
  <c r="Q447" i="1"/>
  <c r="Q448" i="1"/>
  <c r="Q449" i="1"/>
  <c r="Q450" i="1"/>
  <c r="Q451" i="1"/>
  <c r="Q452" i="1"/>
  <c r="Q453" i="1"/>
  <c r="Q454" i="1"/>
  <c r="Q455" i="1"/>
  <c r="Q456" i="1"/>
  <c r="Q457" i="1"/>
  <c r="Q458" i="1"/>
  <c r="Q459" i="1"/>
  <c r="W3" i="1"/>
  <c r="W4" i="1"/>
  <c r="W5" i="1"/>
  <c r="W6" i="1"/>
  <c r="W7" i="1"/>
  <c r="W8" i="1"/>
  <c r="W9" i="1"/>
  <c r="W10" i="1"/>
  <c r="W11" i="1"/>
  <c r="W2" i="1"/>
  <c r="W21" i="1"/>
  <c r="W22" i="1"/>
  <c r="W23" i="1"/>
  <c r="W24" i="1"/>
  <c r="W25" i="1"/>
  <c r="W26" i="1"/>
  <c r="W27" i="1"/>
  <c r="W28" i="1"/>
  <c r="W29" i="1"/>
  <c r="W30" i="1"/>
  <c r="W31" i="1"/>
  <c r="W20" i="1"/>
  <c r="X41" i="1"/>
  <c r="X42" i="1"/>
  <c r="X43" i="1"/>
  <c r="X44" i="1"/>
  <c r="X45" i="1"/>
  <c r="X46" i="1"/>
  <c r="X47" i="1"/>
  <c r="X48" i="1"/>
  <c r="X49" i="1"/>
  <c r="X50" i="1"/>
  <c r="X51" i="1"/>
  <c r="X40" i="1"/>
  <c r="AM97" i="1"/>
  <c r="AM108" i="1"/>
  <c r="AM94" i="1"/>
  <c r="AM112" i="1"/>
  <c r="AM93" i="1"/>
  <c r="AM113" i="1"/>
  <c r="AM110" i="1"/>
  <c r="AM107" i="1"/>
  <c r="AM105" i="1"/>
  <c r="AM101" i="1"/>
  <c r="AM102" i="1"/>
  <c r="AM95" i="1"/>
  <c r="AM100" i="1"/>
  <c r="AM103" i="1"/>
  <c r="AM98" i="1"/>
  <c r="AM114" i="1"/>
  <c r="AM104" i="1"/>
  <c r="AM99" i="1"/>
  <c r="AM116" i="1"/>
  <c r="AM115" i="1"/>
  <c r="AM111" i="1"/>
  <c r="AM109" i="1"/>
  <c r="AM106" i="1"/>
  <c r="AM96" i="1"/>
  <c r="AJ132" i="1"/>
  <c r="AJ127" i="1"/>
  <c r="AJ131" i="1"/>
  <c r="AJ126" i="1"/>
  <c r="AJ136" i="1"/>
  <c r="AJ125" i="1"/>
  <c r="AJ133" i="1"/>
  <c r="AJ129" i="1"/>
  <c r="AJ130" i="1"/>
  <c r="AJ134" i="1"/>
  <c r="AH145" i="1" l="1"/>
  <c r="AH146" i="1"/>
  <c r="AH147" i="1"/>
  <c r="AH148" i="1"/>
  <c r="AH149" i="1"/>
  <c r="AH150" i="1"/>
  <c r="AH151" i="1"/>
  <c r="AH152" i="1"/>
  <c r="P399" i="1"/>
  <c r="P400" i="1"/>
  <c r="P401" i="1"/>
  <c r="P402" i="1"/>
  <c r="P403" i="1"/>
  <c r="P404" i="1"/>
  <c r="P405" i="1"/>
  <c r="P406" i="1"/>
  <c r="P407" i="1"/>
  <c r="P398" i="1"/>
  <c r="F417" i="1"/>
  <c r="F418" i="1"/>
  <c r="F419" i="1"/>
  <c r="F420" i="1"/>
  <c r="F421" i="1"/>
  <c r="F422" i="1"/>
  <c r="F423" i="1"/>
  <c r="F424" i="1"/>
  <c r="F425" i="1"/>
  <c r="F426" i="1"/>
  <c r="F427" i="1"/>
  <c r="F4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Heathcliffe Riday</author>
  </authors>
  <commentList>
    <comment ref="AD14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E144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F144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G162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H162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I16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J162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F181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G181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H181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I181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J181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K181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L181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M181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N181" authorId="0" shapeId="0" xr:uid="{00000000-0006-0000-0000-000010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O181" authorId="0" shapeId="0" xr:uid="{00000000-0006-0000-0000-000011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C209" authorId="0" shapeId="0" xr:uid="{00000000-0006-0000-0000-000012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D209" authorId="0" shapeId="0" xr:uid="{00000000-0006-0000-0000-000013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E209" authorId="0" shapeId="0" xr:uid="{00000000-0006-0000-0000-000014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F209" authorId="0" shapeId="0" xr:uid="{00000000-0006-0000-0000-000015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G209" authorId="0" shapeId="0" xr:uid="{00000000-0006-0000-0000-000016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H209" authorId="0" shapeId="0" xr:uid="{00000000-0006-0000-0000-000017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K209" authorId="0" shapeId="0" xr:uid="{00000000-0006-0000-0000-000018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L209" authorId="0" shapeId="0" xr:uid="{00000000-0006-0000-0000-000019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M209" authorId="0" shapeId="0" xr:uid="{00000000-0006-0000-0000-00001A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N209" authorId="0" shapeId="0" xr:uid="{00000000-0006-0000-0000-00001B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P209" authorId="0" shapeId="0" xr:uid="{00000000-0006-0000-0000-00001C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Q209" authorId="0" shapeId="0" xr:uid="{00000000-0006-0000-0000-00001D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= Small
2 = Medium
3 = Large</t>
        </r>
      </text>
    </comment>
    <comment ref="Y245" authorId="0" shapeId="0" xr:uid="{00000000-0006-0000-0000-00001E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Z245" authorId="0" shapeId="0" xr:uid="{00000000-0006-0000-0000-00001F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A245" authorId="0" shapeId="0" xr:uid="{00000000-0006-0000-0000-000020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B245" authorId="0" shapeId="0" xr:uid="{00000000-0006-0000-0000-000021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C245" authorId="0" shapeId="0" xr:uid="{00000000-0006-0000-0000-000022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D245" authorId="0" shapeId="0" xr:uid="{00000000-0006-0000-0000-000023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E245" authorId="0" shapeId="0" xr:uid="{00000000-0006-0000-0000-000024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F245" authorId="0" shapeId="0" xr:uid="{00000000-0006-0000-0000-000025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H245" authorId="0" shapeId="0" xr:uid="{00000000-0006-0000-0000-000026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M275" authorId="0" shapeId="0" xr:uid="{00000000-0006-0000-0000-000027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N275" authorId="0" shapeId="0" xr:uid="{00000000-0006-0000-0000-000028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O275" authorId="0" shapeId="0" xr:uid="{00000000-0006-0000-0000-000029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P275" authorId="0" shapeId="0" xr:uid="{00000000-0006-0000-0000-00002A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Q275" authorId="0" shapeId="0" xr:uid="{00000000-0006-0000-0000-00002B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R275" authorId="0" shapeId="0" xr:uid="{00000000-0006-0000-0000-00002C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J302" authorId="0" shapeId="0" xr:uid="{00000000-0006-0000-0000-00002D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K302" authorId="0" shapeId="0" xr:uid="{00000000-0006-0000-0000-00002E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N302" authorId="0" shapeId="0" xr:uid="{00000000-0006-0000-0000-00002F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O302" authorId="0" shapeId="0" xr:uid="{00000000-0006-0000-0000-000030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P302" authorId="0" shapeId="0" xr:uid="{00000000-0006-0000-0000-000031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Q302" authorId="0" shapeId="0" xr:uid="{00000000-0006-0000-0000-000032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darkest green
5 - lightest green </t>
        </r>
      </text>
    </comment>
    <comment ref="Y338" authorId="0" shapeId="0" xr:uid="{00000000-0006-0000-0000-000033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Z338" authorId="0" shapeId="0" xr:uid="{00000000-0006-0000-0000-000034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A338" authorId="0" shapeId="0" xr:uid="{00000000-0006-0000-0000-000035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B338" authorId="0" shapeId="0" xr:uid="{00000000-0006-0000-0000-000036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C338" authorId="0" shapeId="0" xr:uid="{00000000-0006-0000-0000-000037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D338" authorId="0" shapeId="0" xr:uid="{00000000-0006-0000-0000-000038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darkest green
5 - lightest green </t>
        </r>
      </text>
    </comment>
    <comment ref="AE338" authorId="0" shapeId="0" xr:uid="{00000000-0006-0000-0000-000039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darkest green
5 - lightest green </t>
        </r>
      </text>
    </comment>
    <comment ref="AF338" authorId="0" shapeId="0" xr:uid="{00000000-0006-0000-0000-00003A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darkest green
5 - lightest green </t>
        </r>
      </text>
    </comment>
    <comment ref="E364" authorId="0" shapeId="0" xr:uid="{00000000-0006-0000-0000-00003B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Heathcliffe Riday</author>
  </authors>
  <commentList>
    <comment ref="E1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Heathcliffe Riday</author>
  </authors>
  <commentList>
    <comment ref="AB1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C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D1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E1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F1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G1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darkest green
5 - lightest green </t>
        </r>
      </text>
    </comment>
    <comment ref="AH1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darkest green
5 - lightest green </t>
        </r>
      </text>
    </comment>
    <comment ref="AI1" authorId="0" shapeId="0" xr:uid="{00000000-0006-0000-0300-000008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darkest green
5 - lightest green 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Heathcliffe Riday</author>
  </authors>
  <commentList>
    <comment ref="AM1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N1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Q1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R1" authorId="0" shapeId="0" xr:uid="{00000000-0006-0000-0400-000004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S1" authorId="0" shapeId="0" xr:uid="{00000000-0006-0000-0400-000005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T1" authorId="0" shapeId="0" xr:uid="{00000000-0006-0000-0400-000006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darkest green
5 - lightest green 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Heathcliffe Riday</author>
  </authors>
  <commentList>
    <comment ref="AP1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Q1" authorId="0" shapeId="0" xr:uid="{00000000-0006-0000-0500-000002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R1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S1" authorId="0" shapeId="0" xr:uid="{00000000-0006-0000-0500-000004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T1" authorId="0" shapeId="0" xr:uid="{00000000-0006-0000-0500-000005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U1" authorId="0" shapeId="0" xr:uid="{00000000-0006-0000-0500-000006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Heathcliffe Riday</author>
  </authors>
  <commentList>
    <comment ref="Y1" authorId="0" shapeId="0" xr:uid="{00000000-0006-0000-0600-000001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Z1" authorId="0" shapeId="0" xr:uid="{00000000-0006-0000-0600-000002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A1" authorId="0" shapeId="0" xr:uid="{00000000-0006-0000-0600-000003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B1" authorId="0" shapeId="0" xr:uid="{00000000-0006-0000-0600-000004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C1" authorId="0" shapeId="0" xr:uid="{00000000-0006-0000-0600-000005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D1" authorId="0" shapeId="0" xr:uid="{00000000-0006-0000-0600-000006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E1" authorId="0" shapeId="0" xr:uid="{00000000-0006-0000-0600-000007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F1" authorId="0" shapeId="0" xr:uid="{00000000-0006-0000-0600-000008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H1" authorId="0" shapeId="0" xr:uid="{00000000-0006-0000-0600-000009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Heathcliffe Riday</author>
  </authors>
  <commentList>
    <comment ref="AC1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D1" authorId="0" shapeId="0" xr:uid="{00000000-0006-0000-0700-000002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Shortest
2 - Medium
3 - Tallest</t>
        </r>
      </text>
    </comment>
    <comment ref="AE1" authorId="0" shapeId="0" xr:uid="{00000000-0006-0000-0700-000003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F1" authorId="0" shapeId="0" xr:uid="{00000000-0006-0000-0700-000004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G1" authorId="0" shapeId="0" xr:uid="{00000000-0006-0000-0700-000005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H1" authorId="0" shapeId="0" xr:uid="{00000000-0006-0000-0700-000006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K1" authorId="0" shapeId="0" xr:uid="{00000000-0006-0000-0700-000007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L1" authorId="0" shapeId="0" xr:uid="{00000000-0006-0000-0700-000008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M1" authorId="0" shapeId="0" xr:uid="{00000000-0006-0000-0700-000009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N1" authorId="0" shapeId="0" xr:uid="{00000000-0006-0000-0700-00000A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P1" authorId="0" shapeId="0" xr:uid="{00000000-0006-0000-0700-00000B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Q1" authorId="0" shapeId="0" xr:uid="{00000000-0006-0000-0700-00000C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= Small
2 = Medium
3 = Large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Heathcliffe Riday</author>
  </authors>
  <commentList>
    <comment ref="AF1" authorId="0" shapeId="0" xr:uid="{00000000-0006-0000-0800-000001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G1" authorId="0" shapeId="0" xr:uid="{00000000-0006-0000-0800-000002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H1" authorId="0" shapeId="0" xr:uid="{00000000-0006-0000-0800-000003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I1" authorId="0" shapeId="0" xr:uid="{00000000-0006-0000-0800-000004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J1" authorId="0" shapeId="0" xr:uid="{00000000-0006-0000-0800-000005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K1" authorId="0" shapeId="0" xr:uid="{00000000-0006-0000-0800-000006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L1" authorId="0" shapeId="0" xr:uid="{00000000-0006-0000-0800-000007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M1" authorId="0" shapeId="0" xr:uid="{00000000-0006-0000-0800-000008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N1" authorId="0" shapeId="0" xr:uid="{00000000-0006-0000-0800-000009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  <comment ref="AO1" authorId="0" shapeId="0" xr:uid="{00000000-0006-0000-0800-00000A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Short
2 - Medium
3 - Tall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Heathcliffe Riday</author>
  </authors>
  <commentList>
    <comment ref="AD1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E1" authorId="0" shapeId="0" xr:uid="{00000000-0006-0000-0900-000002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F1" authorId="0" shapeId="0" xr:uid="{00000000-0006-0000-0900-000003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G19" authorId="0" shapeId="0" xr:uid="{00000000-0006-0000-0900-000004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H19" authorId="0" shapeId="0" xr:uid="{00000000-0006-0000-0900-000005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I19" authorId="0" shapeId="0" xr:uid="{00000000-0006-0000-0900-000006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  <comment ref="AJ19" authorId="0" shapeId="0" xr:uid="{00000000-0006-0000-0900-000007000000}">
      <text>
        <r>
          <rPr>
            <b/>
            <sz val="9"/>
            <color indexed="81"/>
            <rFont val="Tahoma"/>
            <family val="2"/>
          </rPr>
          <t>Heathcliffe Riday:</t>
        </r>
        <r>
          <rPr>
            <sz val="9"/>
            <color indexed="81"/>
            <rFont val="Tahoma"/>
            <family val="2"/>
          </rPr>
          <t xml:space="preserve">
1 - Unaffected
2 - Minor 
3 - Major
4 - Extreme</t>
        </r>
      </text>
    </comment>
  </commentList>
</comments>
</file>

<file path=xl/sharedStrings.xml><?xml version="1.0" encoding="utf-8"?>
<sst xmlns="http://schemas.openxmlformats.org/spreadsheetml/2006/main" count="2853" uniqueCount="689">
  <si>
    <t>Prairie du Sac, WI 2010</t>
  </si>
  <si>
    <t>DFRC1*</t>
  </si>
  <si>
    <t>C/W-30091*</t>
  </si>
  <si>
    <t>Cinnamon Plus (Check)</t>
  </si>
  <si>
    <t>DFRC3*</t>
  </si>
  <si>
    <t>Freedom!MR (Check)</t>
  </si>
  <si>
    <t>DFRC5*</t>
  </si>
  <si>
    <t>Marathon (Check)</t>
  </si>
  <si>
    <t>DFRC2*</t>
  </si>
  <si>
    <t>DFRC4*</t>
  </si>
  <si>
    <t>C328*</t>
  </si>
  <si>
    <t>Mean</t>
  </si>
  <si>
    <t>LSD (0.05)</t>
  </si>
  <si>
    <t>CV%</t>
  </si>
  <si>
    <t>Prairie du Sac, WI 2011</t>
  </si>
  <si>
    <t>Starfire II (Check)</t>
  </si>
  <si>
    <t>LS9703</t>
  </si>
  <si>
    <t>Southern Belle</t>
  </si>
  <si>
    <t>RC0005*</t>
  </si>
  <si>
    <t>Prairie du Sac, WI 2012</t>
  </si>
  <si>
    <t>DFRC6*</t>
  </si>
  <si>
    <t>DFRC8*</t>
  </si>
  <si>
    <t>DFRC10*</t>
  </si>
  <si>
    <t>DFRC9*</t>
  </si>
  <si>
    <t>Freedmom!MR (Check)</t>
  </si>
  <si>
    <t>FSG 402</t>
  </si>
  <si>
    <t>DFRC7*</t>
  </si>
  <si>
    <t>RC9806*</t>
  </si>
  <si>
    <t>Prairie du Sac, WI 2013</t>
  </si>
  <si>
    <t>RC0401*</t>
  </si>
  <si>
    <t>12-Tp9*</t>
  </si>
  <si>
    <t>12-Tp7*</t>
  </si>
  <si>
    <t>GA9908RC*</t>
  </si>
  <si>
    <t>RC0702*</t>
  </si>
  <si>
    <t>Freedom! (Check)</t>
  </si>
  <si>
    <t>TP12*</t>
  </si>
  <si>
    <t>12-Tp10*</t>
  </si>
  <si>
    <t>12-Tp11*</t>
  </si>
  <si>
    <t>GA TP1*</t>
  </si>
  <si>
    <t>GA TP2*</t>
  </si>
  <si>
    <t>12-Tp8*</t>
  </si>
  <si>
    <t>Emarwan</t>
  </si>
  <si>
    <t>Tempus</t>
  </si>
  <si>
    <t>Aberclarret</t>
  </si>
  <si>
    <t>Prairie du Sac, WI 2014</t>
  </si>
  <si>
    <t>C/W-0902*</t>
  </si>
  <si>
    <t>C/W-1002RC*</t>
  </si>
  <si>
    <t>Cardinal II</t>
  </si>
  <si>
    <t>DFRC-10*</t>
  </si>
  <si>
    <t>DFRC-6*</t>
  </si>
  <si>
    <t>DFRC-7*</t>
  </si>
  <si>
    <t>DFRC-8*</t>
  </si>
  <si>
    <t>DFRC-9*</t>
  </si>
  <si>
    <t>GO-MER</t>
  </si>
  <si>
    <r>
      <t>Fodder Galega (</t>
    </r>
    <r>
      <rPr>
        <i/>
        <sz val="8"/>
        <rFont val="Arial"/>
        <family val="2"/>
      </rPr>
      <t>Galega orientalis</t>
    </r>
    <r>
      <rPr>
        <sz val="8"/>
        <rFont val="Arial"/>
        <family val="2"/>
      </rPr>
      <t xml:space="preserve"> Lam.)</t>
    </r>
  </si>
  <si>
    <t>Milvus</t>
  </si>
  <si>
    <t>RC0704*</t>
  </si>
  <si>
    <t>TRC07-101*</t>
  </si>
  <si>
    <t>TRC07-102*</t>
  </si>
  <si>
    <t>TRC07-103*</t>
  </si>
  <si>
    <t>%Stand 10/20/15</t>
  </si>
  <si>
    <t>%Stand 9/9/14</t>
  </si>
  <si>
    <t>%Stand 6/2/16</t>
  </si>
  <si>
    <t>%Stand 7/6/16</t>
  </si>
  <si>
    <t>%Stand 8/3/16</t>
  </si>
  <si>
    <t>%Stand 8/29/16</t>
  </si>
  <si>
    <t>%Stand 10/24/16</t>
  </si>
  <si>
    <t>% Flower 6/2/16</t>
  </si>
  <si>
    <t>D</t>
  </si>
  <si>
    <t>Prairie du Sac, WI 2016</t>
  </si>
  <si>
    <t>DFRC11*</t>
  </si>
  <si>
    <t>11/3/16 %Stand</t>
  </si>
  <si>
    <t>Marshfield, WI 2010</t>
  </si>
  <si>
    <t>%Stand 6/12/12</t>
  </si>
  <si>
    <t xml:space="preserve">  </t>
  </si>
  <si>
    <t xml:space="preserve">Mean </t>
  </si>
  <si>
    <t xml:space="preserve">LSD 5% </t>
  </si>
  <si>
    <t>.</t>
  </si>
  <si>
    <t xml:space="preserve">CV% </t>
  </si>
  <si>
    <t>Marshfield, WI 2012</t>
  </si>
  <si>
    <t>FF 9615 (Check)</t>
  </si>
  <si>
    <t>Diadem</t>
  </si>
  <si>
    <t>Kindia</t>
  </si>
  <si>
    <t>DFRC12*</t>
  </si>
  <si>
    <t>FreedomMR (Check)</t>
  </si>
  <si>
    <t>%Stand 8/15/17</t>
  </si>
  <si>
    <t>%Stand 9/14/17</t>
  </si>
  <si>
    <t>%Stand 10/26/17</t>
  </si>
  <si>
    <t>%Stand Avg. 2017</t>
  </si>
  <si>
    <t>%Stand 6/3/16</t>
  </si>
  <si>
    <t>%Stand 8/1/16</t>
  </si>
  <si>
    <t>%Stand 8/28/16</t>
  </si>
  <si>
    <t>%Stand 7/13/17</t>
  </si>
  <si>
    <t>%Stand 8/14/17</t>
  </si>
  <si>
    <t>%Stand Avg. 2015</t>
  </si>
  <si>
    <t>%Stand Avg. 2016</t>
  </si>
  <si>
    <t>%Stand 8/15/15</t>
  </si>
  <si>
    <t>%Stand 9/9/15</t>
  </si>
  <si>
    <t>%Stand Avg. 2014</t>
  </si>
  <si>
    <t>Height 6/2/16 (1 Short; 5 Tall)</t>
  </si>
  <si>
    <t>Height 6/3/16 (1 Short; 4 Tall)</t>
  </si>
  <si>
    <t>%Flower 6/3/16</t>
  </si>
  <si>
    <t>Height 8/5/15 (1 Short; 5 Tall)</t>
  </si>
  <si>
    <t>Avg. Height (1 Short; 5 Tall)</t>
  </si>
  <si>
    <t>%Stand 6/4/18</t>
  </si>
  <si>
    <t>%Stand 7/15/18</t>
  </si>
  <si>
    <t>%Stand 7/31/18</t>
  </si>
  <si>
    <t>%Stand 9/25/18</t>
  </si>
  <si>
    <t>%Stand Avg. 2018</t>
  </si>
  <si>
    <t>%Stand 7/12/18</t>
  </si>
  <si>
    <t>%Stand 8/14/18</t>
  </si>
  <si>
    <t>%Bloom 6/4/18</t>
  </si>
  <si>
    <t>Prairie du Sac, WI 2017 Autumn Planted</t>
  </si>
  <si>
    <t>C/W-202*</t>
  </si>
  <si>
    <t>C/W-9505*</t>
  </si>
  <si>
    <t>C/W-9901*</t>
  </si>
  <si>
    <t>DFRC13*</t>
  </si>
  <si>
    <t>DFRC14*</t>
  </si>
  <si>
    <t>DFRC15*</t>
  </si>
  <si>
    <t>GATP1402*</t>
  </si>
  <si>
    <t>GATP1403*</t>
  </si>
  <si>
    <t>GATPCP*</t>
  </si>
  <si>
    <t xml:space="preserve">Freedom!MR </t>
  </si>
  <si>
    <t xml:space="preserve">Cinnamon Plus </t>
  </si>
  <si>
    <t>Marathon</t>
  </si>
  <si>
    <t>Freedom!MR</t>
  </si>
  <si>
    <t>Starfire II</t>
  </si>
  <si>
    <t>Freedom!</t>
  </si>
  <si>
    <t>Prairie du Sac, WI 2018</t>
  </si>
  <si>
    <t>Stratford, WI 2018</t>
  </si>
  <si>
    <t>Evolve</t>
  </si>
  <si>
    <t>Redkin</t>
  </si>
  <si>
    <t>Renegade</t>
  </si>
  <si>
    <t>Stratford, WI 2017</t>
  </si>
  <si>
    <t>Stratford, WI 2016</t>
  </si>
  <si>
    <t>Stratford, WI 2014</t>
  </si>
  <si>
    <t>Prairie du Sac, WI 2017 Spring Planted†</t>
  </si>
  <si>
    <t>† Poor establishment of trial due to soil sealing after heavy rain event directly following planting.  Establishment %stand was ~72% on average.  Trial was replanted during autumn 2017</t>
  </si>
  <si>
    <t>Soil type - Richwood Silt Loam (Fine-silty, mixed, superactive, mesic Typic Argiudolls)</t>
  </si>
  <si>
    <t>Climate classification Köppen-Geiger Dfa</t>
  </si>
  <si>
    <r>
      <t>USDA Winterhardiness zone 5a (average extreme low winter temp. -28.9°C to -26.1</t>
    </r>
    <r>
      <rPr>
        <sz val="8"/>
        <rFont val="Calibri"/>
        <family val="2"/>
      </rPr>
      <t>°</t>
    </r>
    <r>
      <rPr>
        <sz val="8"/>
        <rFont val="Arial"/>
        <family val="2"/>
      </rPr>
      <t>C)</t>
    </r>
  </si>
  <si>
    <t>Trial are 4 replicate (RCB designs) with plots (3' x 20' in size [5 drill-seeded rows 6" apart])</t>
  </si>
  <si>
    <t>Praire du Sac, WI Field Site</t>
  </si>
  <si>
    <t>Soil type - Whithee Silt Loam (Fine-loamy, mixed, superactive, frigid Aquic Glossudalfs)</t>
  </si>
  <si>
    <t>Climate classification Köppen-Geiger Dfb</t>
  </si>
  <si>
    <r>
      <t>USDA Winterhardiness zone 4b (average extreme low winter temp. -31.7°C to -28.9</t>
    </r>
    <r>
      <rPr>
        <sz val="8"/>
        <rFont val="Calibri"/>
        <family val="2"/>
      </rPr>
      <t>°</t>
    </r>
    <r>
      <rPr>
        <sz val="8"/>
        <rFont val="Arial"/>
        <family val="2"/>
      </rPr>
      <t>C)</t>
    </r>
  </si>
  <si>
    <t>Stratford, WI Field Site</t>
  </si>
  <si>
    <t>Trial Seeding rate @ 16.7 lbs/ac - no adjustment for germination)</t>
  </si>
  <si>
    <t>7/18/18 (T/Ac DM)</t>
  </si>
  <si>
    <t>9/13/18 (T/Ac DM)</t>
  </si>
  <si>
    <t>Total (T/Ac DM)</t>
  </si>
  <si>
    <t>2017 Total (T/Ac DM)</t>
  </si>
  <si>
    <t>6/1/18 (T/Ac DM)</t>
  </si>
  <si>
    <t>9/21/17 (T/Ac DM)</t>
  </si>
  <si>
    <t>7/2/18  (T/Ac DM)</t>
  </si>
  <si>
    <t>8/9/18  (T/Ac DM)</t>
  </si>
  <si>
    <t>9/1/18  (T/Ac DM)</t>
  </si>
  <si>
    <t>2018 Total (T/Ac DM)</t>
  </si>
  <si>
    <t>7/13/16  (T/Ac DM)</t>
  </si>
  <si>
    <t>8/8/16 (T/Ac DM)</t>
  </si>
  <si>
    <t>9/6/16 (T/Ac DM)</t>
  </si>
  <si>
    <t>2016 Total (T/Ac DM)</t>
  </si>
  <si>
    <t>8/2/17 (T/Ac DM)</t>
  </si>
  <si>
    <t>9/19/17 (T/Ac DM)</t>
  </si>
  <si>
    <t>6/5/18 (T/Ac DM)</t>
  </si>
  <si>
    <t>7/2/18 (T/Ac DM)</t>
  </si>
  <si>
    <t>8/8/18 (T/Ac DM)</t>
  </si>
  <si>
    <t>9/11/18 (T/Ac DM)</t>
  </si>
  <si>
    <t>7/29/14 (T/Ac DM)</t>
  </si>
  <si>
    <t>9/2/14 (T/Ac DM)</t>
  </si>
  <si>
    <t>2014 Total (T/Ac DM)</t>
  </si>
  <si>
    <t>6/24/15 (T/Ac DM)</t>
  </si>
  <si>
    <t>7/21/15 (T/Ac DM)</t>
  </si>
  <si>
    <t>8/24/15 (T/Ac DM)</t>
  </si>
  <si>
    <t>10/14/15 (T/Ac DM)</t>
  </si>
  <si>
    <t>2015 Total (T/Ac DM)</t>
  </si>
  <si>
    <t>7/7/16 (T/Ac DM)</t>
  </si>
  <si>
    <t>8/1/16 (T/Ac DM)</t>
  </si>
  <si>
    <t>9/2/16 (T/Ac DM)</t>
  </si>
  <si>
    <t>7/10/12 (T/Ac DM)</t>
  </si>
  <si>
    <t>9/4/12 (T/Ac DM)</t>
  </si>
  <si>
    <t>2012 Total (T/Ac DM)</t>
  </si>
  <si>
    <t>7/12/10 (T/Ac DM)</t>
  </si>
  <si>
    <t>8/18/10 (T/Ac DM)</t>
  </si>
  <si>
    <t>2010 Total (T/Ac DM)</t>
  </si>
  <si>
    <t>6/9/11 (T/Ac DM)</t>
  </si>
  <si>
    <t>7/15/11 (T/Ac DM)</t>
  </si>
  <si>
    <t>8/22/11 (T/Ac DM)</t>
  </si>
  <si>
    <t>2011 Total (T/Ac DM)</t>
  </si>
  <si>
    <t>5/30/12 (T/Ac DM)</t>
  </si>
  <si>
    <t>7/12/18 (T/Ac DM)</t>
  </si>
  <si>
    <t>8/14/18 (T/Ac DM)</t>
  </si>
  <si>
    <t>9/25/18 (T/Ac DM)</t>
  </si>
  <si>
    <t>8/15/17 (T/Ac DM)</t>
  </si>
  <si>
    <t>9/14/17 (T/Ac DM)</t>
  </si>
  <si>
    <t>10/26/17 (T/Ac DM)</t>
  </si>
  <si>
    <t>7/8/16 (T/Ac DM)</t>
  </si>
  <si>
    <t>8/28/16 (T/Ac DM)</t>
  </si>
  <si>
    <t>10/21/16 (T/Ac DM)</t>
  </si>
  <si>
    <t>6/6/ (T/Ac DM)17</t>
  </si>
  <si>
    <t>7/11/17 (T/Ac DM)</t>
  </si>
  <si>
    <t>8/11/17 (T/Ac DM)</t>
  </si>
  <si>
    <t>6/4/18 (T/Ac DM)</t>
  </si>
  <si>
    <t>7/5/18 (T/Ac DM)</t>
  </si>
  <si>
    <t>7/31/18 (T/Ac DM)</t>
  </si>
  <si>
    <t>8/11/14 (T/Ac DM)</t>
  </si>
  <si>
    <t>10/17/14 (T/Ac DM)</t>
  </si>
  <si>
    <t>6/4/15 (T/Ac DM)</t>
  </si>
  <si>
    <t>7/8/15 (T/Ac DM)</t>
  </si>
  <si>
    <t>8/4/15 (T/Ac DM)</t>
  </si>
  <si>
    <t>9/9/15 (T/Ac DM)</t>
  </si>
  <si>
    <t>10/20/15 (T/Ac DM)</t>
  </si>
  <si>
    <t>6/3/16 (T/Ac DM)</t>
  </si>
  <si>
    <t>7/6/16 (T/Ac DM)</t>
  </si>
  <si>
    <t>10/24/16 (T/Ac DM)</t>
  </si>
  <si>
    <t>6/7/17 (T/Ac DM)</t>
  </si>
  <si>
    <t>7/13/17 (T/Ac DM)</t>
  </si>
  <si>
    <t>8/14/17 (T/Ac DM)</t>
  </si>
  <si>
    <t>10/24/18 (T/Ac DM)</t>
  </si>
  <si>
    <t>8/20/18 (T/Ac DM)</t>
  </si>
  <si>
    <t>Yield% of Marathon</t>
  </si>
  <si>
    <t>6/13/11 (T/Ac DM)</t>
  </si>
  <si>
    <t>7/19/11 (T/Ac DM)</t>
  </si>
  <si>
    <t>10/14/11 (T/Ac DM)</t>
  </si>
  <si>
    <t>7/5/12 (T/Ac DM)</t>
  </si>
  <si>
    <t>7/25/12 (T/Ac DM)</t>
  </si>
  <si>
    <t>8/24/12 (T/Ac DM)</t>
  </si>
  <si>
    <t>10/16/12 (T/Ac DM)</t>
  </si>
  <si>
    <t>6/10/13 (T/Ac DM)</t>
  </si>
  <si>
    <t>7/15/13 (T/Ac DM)</t>
  </si>
  <si>
    <t>8/19/13 (T/Ac DM)</t>
  </si>
  <si>
    <t>10/22/13 (T/Ac DM)</t>
  </si>
  <si>
    <t>2013 Total (T/Ac DM)</t>
  </si>
  <si>
    <t>* Experimental Varieties</t>
  </si>
  <si>
    <t>8/5/10 (T/Ac DM)</t>
  </si>
  <si>
    <t>9/28/10 (T/Ac DM)</t>
  </si>
  <si>
    <t>8/19/11 (T/Ac DM)</t>
  </si>
  <si>
    <t>6/11/12 (T/Ac DM)</t>
  </si>
  <si>
    <t>10/15/12 (T/Ac DM)</t>
  </si>
  <si>
    <t>6/11/13 (T/Ac DM)</t>
  </si>
  <si>
    <t>6/23/14 (T/Ac DM)</t>
  </si>
  <si>
    <t>7/23/14 (T/Ac DM)</t>
  </si>
  <si>
    <t>8/13/14 (T/Ac DM)</t>
  </si>
  <si>
    <t>9/9/14 (T/Ac DM)</t>
  </si>
  <si>
    <t>8/10/12 (T/Ac DM)</t>
  </si>
  <si>
    <t>9/11/12 (T/Ac DM)</t>
  </si>
  <si>
    <t>6/17/13 (T/Ac DM)</t>
  </si>
  <si>
    <t>7/25/13 (T/Ac DM)</t>
  </si>
  <si>
    <t>8/27/13 (T/Ac DM)</t>
  </si>
  <si>
    <t>10/21/13 (T/Ac DM)</t>
  </si>
  <si>
    <t>6/10/14 (T/Ac DM)</t>
  </si>
  <si>
    <t>7/16/14 (T/Ac DM)</t>
  </si>
  <si>
    <t>6/5/15 (T/Ac DM)</t>
  </si>
  <si>
    <t>8/5/15 (T/Ac DM)</t>
  </si>
  <si>
    <t>8/13/13 (T/Ac DM)</t>
  </si>
  <si>
    <t>6/14/14 (T/Ac DM)</t>
  </si>
  <si>
    <t>7/14/14 (T/Ac DM)</t>
  </si>
  <si>
    <t>6/2/16 (T/Ac DM)</t>
  </si>
  <si>
    <t>8/3/16 (T/Ac DM)</t>
  </si>
  <si>
    <t>8/29/16 (T/Ac DM)</t>
  </si>
  <si>
    <t>Plot Health 7/6/18‡</t>
  </si>
  <si>
    <t>Plot Health 8/14/18‡</t>
  </si>
  <si>
    <t>† Spring field conditions were very wet.  Farm was unable to harvest plots prior to severe lodging.  Trial was greenchopped on 7/5/17 without individual plot data taken.</t>
  </si>
  <si>
    <t>7/5/17† (T/Ac DM)</t>
  </si>
  <si>
    <t>7/15/19 (T/Ac DM)</t>
  </si>
  <si>
    <t>6/13/19 (T/Ac DM)</t>
  </si>
  <si>
    <t>8/15/19 (T/Ac DM)</t>
  </si>
  <si>
    <t>2019 Total (T/Ac DM)</t>
  </si>
  <si>
    <t>%Stand 6/13/19</t>
  </si>
  <si>
    <t>%Stand 7/15/19</t>
  </si>
  <si>
    <t>%Stand 8/15/19</t>
  </si>
  <si>
    <t>%Stand Avg. 2019</t>
  </si>
  <si>
    <t>6/10/19 (T/Ac DM)</t>
  </si>
  <si>
    <t>%Stand 6/10/19</t>
  </si>
  <si>
    <t>Plot Health 7/14/19‡</t>
  </si>
  <si>
    <t>7/14/19 (T/Ac DM)</t>
  </si>
  <si>
    <t>Plot Health Avg.‡</t>
  </si>
  <si>
    <t>6/11/19 (T/Ac DM)</t>
  </si>
  <si>
    <t>9/18/19 (T/Ac DM)</t>
  </si>
  <si>
    <t>%Stand 6/11/19</t>
  </si>
  <si>
    <t>%Stand 9/18/19</t>
  </si>
  <si>
    <t>%Bloom 6/11/19</t>
  </si>
  <si>
    <t>7/16/19 (T/Ac DM)</t>
  </si>
  <si>
    <t>8/16/19 (T/Ac DM)</t>
  </si>
  <si>
    <t>9/16/19 (T/Ac DM)</t>
  </si>
  <si>
    <t>%Stand 7/16/19</t>
  </si>
  <si>
    <t>%Stand 8/16/19</t>
  </si>
  <si>
    <t>%Stand 9/16/19</t>
  </si>
  <si>
    <t>Plot Health 7/16/19†</t>
  </si>
  <si>
    <t>Plant Height 7/16/19‡</t>
  </si>
  <si>
    <t>Annabelle</t>
  </si>
  <si>
    <t>Blaze</t>
  </si>
  <si>
    <t>BAR-TP11*</t>
  </si>
  <si>
    <t>BAR-TP9*</t>
  </si>
  <si>
    <t>DFRC16*</t>
  </si>
  <si>
    <t>DFRC17*</t>
  </si>
  <si>
    <t>DFRC18*</t>
  </si>
  <si>
    <t>F4082*</t>
  </si>
  <si>
    <t>F4164*</t>
  </si>
  <si>
    <t>F4165*</t>
  </si>
  <si>
    <t>F4166*</t>
  </si>
  <si>
    <t>F4167*</t>
  </si>
  <si>
    <t>F4168*</t>
  </si>
  <si>
    <t>F4171*</t>
  </si>
  <si>
    <t>F4172*</t>
  </si>
  <si>
    <t>Ruby Red</t>
  </si>
  <si>
    <t>8/19/19 (T/Ac DM)</t>
  </si>
  <si>
    <t>Leaf Size 8/19/19††</t>
  </si>
  <si>
    <t>†† Leaf Size Visual Score: 1 - Small; 2 - Medium; and 3 - Large</t>
  </si>
  <si>
    <t>6/20/19 (T/Ac DM)</t>
  </si>
  <si>
    <t>7/23/19  (T/Ac DM)</t>
  </si>
  <si>
    <t>8/28/19  (T/Ac DM)</t>
  </si>
  <si>
    <t>10/8/19  (T/Ac DM)</t>
  </si>
  <si>
    <t>Prairie du Sac, WI 2019</t>
  </si>
  <si>
    <t>7/30/19 (T/Ac DM)</t>
  </si>
  <si>
    <t>Stratford, WI 2019</t>
  </si>
  <si>
    <t>9/3/19 (T/Ac DM)</t>
  </si>
  <si>
    <t>10/8/19 (T/Ac DM)</t>
  </si>
  <si>
    <t>‡ Plot health was visually rated based on foliage color: 1 - dark green healthy foliage color; 2 - slightly lighter green foliage color; 3 - obvious lighter green foliage colors with plots looking unhealthy;  4 - light green very unhealthy color with many leaves having purple tips.  Symptoms usually appear in summer in Wisconsin and are speculatively associated with leaf-hopper damage or some unknown disease.</t>
  </si>
  <si>
    <t>† Plot health was visually rated based on foliage color: 1 - dark green healthy foliage color; 2 - slightly lighter green foliage color; 3 - obvious lighter green foliage colors with plots looking unhealthy;  4 - light green very unhealthy color with many leaves having purple tips.  Symptoms usually appear in summer in Wisconsin and are speculatively associated with leaf-hopper damage or some unknown disease.</t>
  </si>
  <si>
    <t>6/9/20 (T/Ac DM)</t>
  </si>
  <si>
    <t>2020 Total (T/Ac DM)</t>
  </si>
  <si>
    <t>7/10/20 (T/Ac DM)</t>
  </si>
  <si>
    <t>8/5/20 (T/Ac DM)</t>
  </si>
  <si>
    <t>9/4/20 (T/Ac DM)</t>
  </si>
  <si>
    <t>%Stand 6/9/20</t>
  </si>
  <si>
    <t>%Stand 7/10/20</t>
  </si>
  <si>
    <t>%Stand 8/5/20</t>
  </si>
  <si>
    <t>%Stand 9/4/20</t>
  </si>
  <si>
    <t>%Stand Avg. 2020</t>
  </si>
  <si>
    <t>Plot Health 7/15/19‡</t>
  </si>
  <si>
    <t>Plot Health 7/10/20‡</t>
  </si>
  <si>
    <t>Stand Height (cm) 7/11/18</t>
  </si>
  <si>
    <t>%Bloom 6/9/20</t>
  </si>
  <si>
    <t>%Bloom 7/10/20</t>
  </si>
  <si>
    <t>† Early flowering index: 1 - Latest Flowering to 9 - Earliest Flowering</t>
  </si>
  <si>
    <t>†† Stand Height: 1 - Shortest to 5 Tallest</t>
  </si>
  <si>
    <t>Early Bloom Index†</t>
  </si>
  <si>
    <t>Stand Height 6/9/20††</t>
  </si>
  <si>
    <t>Stand Height 7/10/20††</t>
  </si>
  <si>
    <t>Stand Height Index††</t>
  </si>
  <si>
    <t>6/8/20 (T/Ac DM)</t>
  </si>
  <si>
    <t>2019 (T/Ac DM)</t>
  </si>
  <si>
    <t>7/8/20 (T/Ac DM)</t>
  </si>
  <si>
    <t>8/6/20 (T/Ac DM)</t>
  </si>
  <si>
    <t>2020 (T/Ac DM)</t>
  </si>
  <si>
    <t>Plant Height 9/18/19‡</t>
  </si>
  <si>
    <t>Plant Height 6/8/20‡</t>
  </si>
  <si>
    <t>Plant Height 7/8/20‡</t>
  </si>
  <si>
    <t>Plant Height 7/6/20‡</t>
  </si>
  <si>
    <t>7/6/20 (T/Ac DM)</t>
  </si>
  <si>
    <t>Plant Height 8/6/20‡</t>
  </si>
  <si>
    <t>‡ Plant Height Visual Score: 1 - Shortest; 2 - Medium; and 3 - Tallest</t>
  </si>
  <si>
    <t>Plant Height 9/4/20‡</t>
  </si>
  <si>
    <t>Plant Height (cm) 6/29/20</t>
  </si>
  <si>
    <t>Plant Height Index</t>
  </si>
  <si>
    <t>Plot Health 9/18/19†</t>
  </si>
  <si>
    <t>Plot Health 7/7/20†</t>
  </si>
  <si>
    <t>Plot Health 8/6/20†</t>
  </si>
  <si>
    <t>Plot Health Index†</t>
  </si>
  <si>
    <t>Prairie du Sac, WI 2020</t>
  </si>
  <si>
    <t>BAR-TP10*</t>
  </si>
  <si>
    <t>CW040040*</t>
  </si>
  <si>
    <t>CW30091*</t>
  </si>
  <si>
    <t>IS-TP12*</t>
  </si>
  <si>
    <t>2020Total (T/Ac DM)</t>
  </si>
  <si>
    <t>8/19/20 (T/Ac DM)</t>
  </si>
  <si>
    <t>10/16/20 (T/Ac DM)</t>
  </si>
  <si>
    <t>%Stand 5/21/20</t>
  </si>
  <si>
    <t>%Stand 7/8/20</t>
  </si>
  <si>
    <t>%Stand 8/19/20</t>
  </si>
  <si>
    <t>Plot Health 7/8/20†</t>
  </si>
  <si>
    <t>Plot Health 8/19/20†</t>
  </si>
  <si>
    <t>‡ Relative Plant Height Visual Score: 1 - Shortest; 2 - Medium; and 3 - Tallest</t>
  </si>
  <si>
    <t>Plant Height 8/19/20‡</t>
  </si>
  <si>
    <t>Plant Height 10/16/20‡</t>
  </si>
  <si>
    <t>Plant Height Index‡</t>
  </si>
  <si>
    <t>6/5/20 (T/Ac DM)</t>
  </si>
  <si>
    <t>8/10/20 (T/Ac DM)</t>
  </si>
  <si>
    <t>10/19/20 (T/Ac DM)</t>
  </si>
  <si>
    <t>%Stand 8/10/20</t>
  </si>
  <si>
    <t>%Stand 10/19/20</t>
  </si>
  <si>
    <t>Plot Health 8/10/20†</t>
  </si>
  <si>
    <t>Plant Height 8/10/20‡</t>
  </si>
  <si>
    <t>%Flower 6/5/20</t>
  </si>
  <si>
    <t>%Flower 7/6/20</t>
  </si>
  <si>
    <t>%Stand 10/10/20</t>
  </si>
  <si>
    <t>7/7/20  (T/Ac DM)</t>
  </si>
  <si>
    <t>8/6/20  (T/Ac DM)</t>
  </si>
  <si>
    <t>10/28/20  (T/Ac DM)</t>
  </si>
  <si>
    <t>8/7/20 (T/Ac DM)</t>
  </si>
  <si>
    <t>10/29/20 (T/Ac DM)</t>
  </si>
  <si>
    <t>Stratford, WI 2020</t>
  </si>
  <si>
    <t>Plot Health Average†</t>
  </si>
  <si>
    <t>Plant Height Average‡</t>
  </si>
  <si>
    <t xml:space="preserve"> Yield % of Marathon</t>
  </si>
  <si>
    <t>Yield % of Marathon</t>
  </si>
  <si>
    <t>%Flower Index</t>
  </si>
  <si>
    <t>6/7/21 (T/Ac DM)</t>
  </si>
  <si>
    <t>7/8/21 (T/Ac DM)</t>
  </si>
  <si>
    <t>8/2/21 (T/Ac DM)</t>
  </si>
  <si>
    <t>9/8/21 (T/Ac DM)</t>
  </si>
  <si>
    <t>2021 Total (T/Ac DM)</t>
  </si>
  <si>
    <t>6/8/21 (T/Ac DM)</t>
  </si>
  <si>
    <t>7/9/21 (T/Ac DM)</t>
  </si>
  <si>
    <t>8/3/21 (T/Ac DM)</t>
  </si>
  <si>
    <t>4/27/21 %Stand</t>
  </si>
  <si>
    <t>DFRC19*</t>
  </si>
  <si>
    <t>DFRC20*</t>
  </si>
  <si>
    <t>DFRC21*</t>
  </si>
  <si>
    <t>8/19/21 (T/Ac DM)</t>
  </si>
  <si>
    <t>10/5/21 (T/Ac DM)</t>
  </si>
  <si>
    <t>Stratford, WI 2021</t>
  </si>
  <si>
    <t>* Experimental Varieties; 7/15/21 cut without measure</t>
  </si>
  <si>
    <t>6/11/21 (T/Ac DM)</t>
  </si>
  <si>
    <t>8/10/21 (T/Ac DM)</t>
  </si>
  <si>
    <t>10/16/21 (T/Ac DM)</t>
  </si>
  <si>
    <t>%Stand 6/11/21</t>
  </si>
  <si>
    <t>%Stand 7/9/21</t>
  </si>
  <si>
    <t>%Stand 8/10/21</t>
  </si>
  <si>
    <t>%Stand 10/16/21</t>
  </si>
  <si>
    <t>%Flower 7/9/21</t>
  </si>
  <si>
    <t>Plant Height 6/11/21‡</t>
  </si>
  <si>
    <t>Plant Height 7/9/21‡</t>
  </si>
  <si>
    <t>Plant Height 6/11/21 (cm)</t>
  </si>
  <si>
    <t>‡ Plant Height Visual Score: 1 - Shorter; 2 - Medium; and 3 - Taller</t>
  </si>
  <si>
    <t>2021 (T/Ac DM)</t>
  </si>
  <si>
    <t>10/6/21 (T/Ac DM)</t>
  </si>
  <si>
    <t>%Stand 8/6/20</t>
  </si>
  <si>
    <t>%Stand 10/6/21</t>
  </si>
  <si>
    <t>%Leaf Curl 6/8/21</t>
  </si>
  <si>
    <t>Plant Height (cm) 6/7/21</t>
  </si>
  <si>
    <t>%Flower 6/8/20</t>
  </si>
  <si>
    <t>%Flower 8/10/21</t>
  </si>
  <si>
    <t>6/5/21 (T/Ac DM)</t>
  </si>
  <si>
    <t>7/6/21 (T/Ac DM)</t>
  </si>
  <si>
    <t>8/6/21 (T/Ac DM)</t>
  </si>
  <si>
    <t>9/9/21 (T/Ac DM)</t>
  </si>
  <si>
    <t>%Stand 7/6/21</t>
  </si>
  <si>
    <t>%Stand 8/6/21</t>
  </si>
  <si>
    <t>Plot Health 7/6/21†</t>
  </si>
  <si>
    <t>Plant Height 7/6/21‡</t>
  </si>
  <si>
    <t>Prairie du Sac, WI 2021</t>
  </si>
  <si>
    <t>GA-RxS*</t>
  </si>
  <si>
    <t>Plant Height 8/12/21‡</t>
  </si>
  <si>
    <t>%Flower 8/12/21</t>
  </si>
  <si>
    <t>8/12/21 (T/Ac DM)</t>
  </si>
  <si>
    <t>9/10/21 (T/Ac DM)</t>
  </si>
  <si>
    <t>10/20/21 (T/Ac DM)</t>
  </si>
  <si>
    <t>DLFPS-TP12*</t>
  </si>
  <si>
    <t>Desire</t>
  </si>
  <si>
    <t>6/16/22 (T/Ac DM)</t>
  </si>
  <si>
    <t>7/26/22 (T/Ac DM)</t>
  </si>
  <si>
    <t>2022 (T/Ac DM)</t>
  </si>
  <si>
    <t>%Stand 6/16/22</t>
  </si>
  <si>
    <t>%Stand 7/26/22</t>
  </si>
  <si>
    <t>6/12/22 (T/Ac DM)</t>
  </si>
  <si>
    <t>7/20/22 (T/Ac DM)</t>
  </si>
  <si>
    <t>9/8/22 (T/Ac DM)</t>
  </si>
  <si>
    <t>%Stand 6/12/22</t>
  </si>
  <si>
    <t>%Stand 7/20/22</t>
  </si>
  <si>
    <t>%Stand 9/8/22</t>
  </si>
  <si>
    <t>Plant Height 6/12/22</t>
  </si>
  <si>
    <t>%Flower 6/12/22</t>
  </si>
  <si>
    <t>%Flower 7/20/22</t>
  </si>
  <si>
    <t>%Flower Average</t>
  </si>
  <si>
    <t>2022 Total (T/Ac DM)</t>
  </si>
  <si>
    <t>9/7/22 (T/Ac DM)</t>
  </si>
  <si>
    <t>7/19/22 (T/Ac DM)</t>
  </si>
  <si>
    <t>%Stand 9/7/22</t>
  </si>
  <si>
    <t>%Stand Initial†</t>
  </si>
  <si>
    <t>Plant Height 7/19/22‡</t>
  </si>
  <si>
    <t>%Flower 7/19/22</t>
  </si>
  <si>
    <t>%Flower 9/7/22</t>
  </si>
  <si>
    <t>† Average of % stand ratings taken 7/21/21, 8/11/21, 10/20/21, and 7/19/22</t>
  </si>
  <si>
    <t>Prairie du Sac, WI 2022</t>
  </si>
  <si>
    <t>Medallion</t>
  </si>
  <si>
    <t>Gallant</t>
  </si>
  <si>
    <t>BARTPV23*</t>
  </si>
  <si>
    <t>BY-RC31*</t>
  </si>
  <si>
    <t>DFRC25*</t>
  </si>
  <si>
    <t>DFRC26*</t>
  </si>
  <si>
    <t>DFRC27*</t>
  </si>
  <si>
    <t>L20-LARC-1*</t>
  </si>
  <si>
    <t>7/2/22 (T/Ac DM)</t>
  </si>
  <si>
    <t>10/19/22 (T/Ac DM)</t>
  </si>
  <si>
    <t>%Stand 10/19/22</t>
  </si>
  <si>
    <t>Plant Height 7/20/22‡</t>
  </si>
  <si>
    <t>Plant Height 9/6/22‡</t>
  </si>
  <si>
    <t>9/6/22 (T/Ac DM)</t>
  </si>
  <si>
    <t>6/17/22 (T/Ac DM)</t>
  </si>
  <si>
    <t>7/18/22 (T/Ac DM)</t>
  </si>
  <si>
    <t>8/16/22 (T/Ac DM)</t>
  </si>
  <si>
    <t>9/15/22 (T/Ac DM)</t>
  </si>
  <si>
    <t>Stratford, WI 2022</t>
  </si>
  <si>
    <t>* Experimental Varieties; Clipped to control weeds no biomass harvests taken in 2022</t>
  </si>
  <si>
    <t>Sauk County, Wisconsin</t>
  </si>
  <si>
    <t>305B—Richwood silt loam, 1 to 6 percent slopes</t>
  </si>
  <si>
    <t>Map Unit Setting</t>
  </si>
  <si>
    <t>National map unit symbol: 2ysbv</t>
  </si>
  <si>
    <t>Elevation: 560 to 1,740 feet</t>
  </si>
  <si>
    <t>Mean annual precipitation: 31 to 39 inches</t>
  </si>
  <si>
    <t>Mean annual air temperature: 41 to 50 degrees F</t>
  </si>
  <si>
    <t>Frost-free period: 120 to 190 days</t>
  </si>
  <si>
    <t>Farmland classification: All areas are prime farmland</t>
  </si>
  <si>
    <t>Map Unit Composition</t>
  </si>
  <si>
    <t>Richwood and similar soils: 95 percent</t>
  </si>
  <si>
    <t>Minor components: 5 percent</t>
  </si>
  <si>
    <t>Estimates are based on observations, descriptions, and transects of the mapunit.</t>
  </si>
  <si>
    <t>Description of Richwood</t>
  </si>
  <si>
    <t>Setting</t>
  </si>
  <si>
    <t>Landform: Terraces</t>
  </si>
  <si>
    <t>Landform position (three-dimensional): Tread</t>
  </si>
  <si>
    <t>Down-slope shape: Linear</t>
  </si>
  <si>
    <t>Across-slope shape: Linear</t>
  </si>
  <si>
    <t>Parent material: Silty alluvium over stratified sandy and silty alluvium</t>
  </si>
  <si>
    <t>Typical profile</t>
  </si>
  <si>
    <t>Ap/AB - 0 to 18 inches: silt loam</t>
  </si>
  <si>
    <t>Bt1 - 18 to 46 inches: silt loam</t>
  </si>
  <si>
    <t>2Bt2 - 46 to 68 inches: silt loam</t>
  </si>
  <si>
    <t>2C - 68 to 79 inches: silt loam</t>
  </si>
  <si>
    <t>Properties and qualities</t>
  </si>
  <si>
    <t>Slope: 1 to 6 percent</t>
  </si>
  <si>
    <t>Depth to restrictive feature: More than 80 inches</t>
  </si>
  <si>
    <t>Drainage class: Well drained</t>
  </si>
  <si>
    <t>Runoff class: Low</t>
  </si>
  <si>
    <t>Capacity of the most limiting layer to transmit water (Ksat): Moderately high to high (0.60 to 2.00 in/hr)</t>
  </si>
  <si>
    <t>Depth to water table: More than 80 inches</t>
  </si>
  <si>
    <t>Frequency of flooding: None</t>
  </si>
  <si>
    <t>Frequency of ponding: None</t>
  </si>
  <si>
    <t>Available water supply, 0 to 60 inches: High (about 11.7 inches)</t>
  </si>
  <si>
    <t>Interpretive groups</t>
  </si>
  <si>
    <t>Land capability classification (irrigated): None specified</t>
  </si>
  <si>
    <t>Land capability classification (nonirrigated): 2e</t>
  </si>
  <si>
    <t>Hydrologic Soil Group: B</t>
  </si>
  <si>
    <t>Ecological site: R104XY015IA - Terrace Savanna</t>
  </si>
  <si>
    <t>Forage suitability group: High AWC, adequately drained (G105XY008WI)</t>
  </si>
  <si>
    <t>Other vegetative classification: High AWC, adequately drained (G105XY008WI)</t>
  </si>
  <si>
    <t>Hydric soil rating: No</t>
  </si>
  <si>
    <t>Marathon County, Wisconsin</t>
  </si>
  <si>
    <t>WtA—Withee silt loam, 0 to 3 percent slopes</t>
  </si>
  <si>
    <t>National map unit symbol: 2tnxy</t>
  </si>
  <si>
    <t>Elevation: 970 to 1,530 feet</t>
  </si>
  <si>
    <t>Mean annual precipitation: 28 to 36 inches</t>
  </si>
  <si>
    <t>Mean annual air temperature: 39 to 48 degrees F</t>
  </si>
  <si>
    <t>Frost-free period: 120 to 170 days</t>
  </si>
  <si>
    <t>Farmland classification: Prime farmland if drained</t>
  </si>
  <si>
    <t>Withee and similar soils: 83 percent</t>
  </si>
  <si>
    <t>Minor components: 17 percent</t>
  </si>
  <si>
    <t>Description of Withee</t>
  </si>
  <si>
    <t>Landform: Ground moraines</t>
  </si>
  <si>
    <t>Landform position (two-dimensional): Footslope</t>
  </si>
  <si>
    <t>Landform position (three-dimensional): Base slope</t>
  </si>
  <si>
    <t>Across-slope shape: Concave</t>
  </si>
  <si>
    <t>Parent material: Loess and/or silty alluvium over dense loamy till</t>
  </si>
  <si>
    <t>Ap - 0 to 9 inches: silt loam</t>
  </si>
  <si>
    <t>E - 9 to 14 inches: silt loam</t>
  </si>
  <si>
    <t>E/B - 14 to 18 inches: silt loam</t>
  </si>
  <si>
    <t>B/E - 18 to 24 inches: silt loam</t>
  </si>
  <si>
    <t>2Bt1 - 24 to 34 inches: loam</t>
  </si>
  <si>
    <t>2Bt2 - 34 to 47 inches: loam</t>
  </si>
  <si>
    <t>2Cd - 47 to 79 inches: loam</t>
  </si>
  <si>
    <t>Slope: 0 to 3 percent</t>
  </si>
  <si>
    <t>Depth to restrictive feature: 40 to 64 inches to densic material</t>
  </si>
  <si>
    <t>Drainage class: Somewhat poorly drained</t>
  </si>
  <si>
    <t>Capacity of the most limiting layer to transmit water (Ksat): Low to moderately low (0.01 to 0.06 in/hr)</t>
  </si>
  <si>
    <t>Depth to water table: About 6 inches</t>
  </si>
  <si>
    <t>Maximum salinity: Nonsaline to very slightly saline (0.0 to 2.0 mmhos/cm)</t>
  </si>
  <si>
    <t>Available water supply, 0 to 60 inches: Moderate (about 6.8 inches)</t>
  </si>
  <si>
    <t>Land capability classification (nonirrigated): 2w</t>
  </si>
  <si>
    <t>Hydrologic Soil Group: C/D</t>
  </si>
  <si>
    <t>Ecological site: F090AY011WI - Moist Loamy Lowland</t>
  </si>
  <si>
    <t>Forage suitability group: Mod AWC, high water table (G090BY004WI)</t>
  </si>
  <si>
    <t>Other vegetative classification: Acer saccarum/Hydrophyllum=(Circaea) (AH-Ci), Mod AWC, high water table (G090BY004WI)</t>
  </si>
  <si>
    <t>Prairie du Sac, WI 2023</t>
  </si>
  <si>
    <t>7/28/23 (T/Ac DM)</t>
  </si>
  <si>
    <t>8/29/23 (T/Ac DM)</t>
  </si>
  <si>
    <t>10/18/23 (T/Ac DM)</t>
  </si>
  <si>
    <t>2023 Total (T/Ac DM)</t>
  </si>
  <si>
    <t>C/W-040040*</t>
  </si>
  <si>
    <t>FF9615 (Check)</t>
  </si>
  <si>
    <t>Kenland (Check)</t>
  </si>
  <si>
    <t>DFRC28*</t>
  </si>
  <si>
    <t>DFRC29*</t>
  </si>
  <si>
    <t>DFRC30*</t>
  </si>
  <si>
    <t>%Stand 7/27/23</t>
  </si>
  <si>
    <t>%Stand 10/18/23</t>
  </si>
  <si>
    <t>%Flower 7/27/23</t>
  </si>
  <si>
    <t>%Flower 8/29/23</t>
  </si>
  <si>
    <t>Plant Height 7/27/23‡</t>
  </si>
  <si>
    <t>Plant Height 8/29/23‡</t>
  </si>
  <si>
    <t>Plant Height 10/18/23‡</t>
  </si>
  <si>
    <t>9/5/23 (T/Ac DM)</t>
  </si>
  <si>
    <t>6/7/23 (T/Ac DM)</t>
  </si>
  <si>
    <t>7/21/23 (T/Ac DM)</t>
  </si>
  <si>
    <t>8/28/23 (T/Ac DM)</t>
  </si>
  <si>
    <t>%Stand 7/2/22</t>
  </si>
  <si>
    <t>%Flower 6/7/23</t>
  </si>
  <si>
    <t>%Flower 7/10/23</t>
  </si>
  <si>
    <t>%Flower 7/21/23</t>
  </si>
  <si>
    <t>%Flower 8/28/23</t>
  </si>
  <si>
    <t>Plant Height (cm) 6/7/23</t>
  </si>
  <si>
    <t>Plant Height (cm) 7/10/23</t>
  </si>
  <si>
    <t>Plant Height 7/21/23‡</t>
  </si>
  <si>
    <t>%Flower Average††</t>
  </si>
  <si>
    <t>Seedling Vigor 5/22/22†</t>
  </si>
  <si>
    <t>† Relative visual seedling vigor rating: 1 - Worst, 4 - Best</t>
  </si>
  <si>
    <t>‡ Relative Plant Height Visual Score: 1 - Shortest; 2 - Medium; and 3 - Tallest          For average height 6/7/23 and 7/10/23 range transformed ([hgt-73]/8*2)+1 and ([hgt-31]/15*2)+1; observations 7/10/23 and 7/23/23 weighted as one observation</t>
  </si>
  <si>
    <t>†† Observations 7/10/23 and 7/23/23 weighted as one observation</t>
  </si>
  <si>
    <t>Foliage Color 8/28/23‡‡</t>
  </si>
  <si>
    <t>Plant Height 8/28/23‡</t>
  </si>
  <si>
    <t>‡‡ Relative foliage color: 1 - Darkest green;  5 - Lightest green</t>
  </si>
  <si>
    <t>7/7/23 (T/Ac DM)</t>
  </si>
  <si>
    <t>8/4/23 (T/Ac DM)</t>
  </si>
  <si>
    <t>Stratford, WI 2023</t>
  </si>
  <si>
    <t>6/6/23 (T/Ac DM)</t>
  </si>
  <si>
    <t>7/24/23 (T/Ac DM)</t>
  </si>
  <si>
    <t>10/19/23 (T/Ac DM)</t>
  </si>
  <si>
    <t>%Stand 6/6/23</t>
  </si>
  <si>
    <t>%Stand 7/24/23</t>
  </si>
  <si>
    <t>%Stand 8/29/23</t>
  </si>
  <si>
    <t>%Stand 10/19/23</t>
  </si>
  <si>
    <t>Plant Height 6/6/23‡</t>
  </si>
  <si>
    <t>Plant Height 9/7/22‡</t>
  </si>
  <si>
    <t>%Flower 6/6/23</t>
  </si>
  <si>
    <t>%Flower 7/24/23‡‡</t>
  </si>
  <si>
    <t>‡‡ Stands at time of evaluation were very mature.  %Flower ratings above 100% represent 100% flower plus % of brown flowers (or more mature flowers)</t>
  </si>
  <si>
    <t>7/18/23 (T/Ac DM)</t>
  </si>
  <si>
    <t>8/16/23 (T/Ac DM)</t>
  </si>
  <si>
    <t>9/15/23 (T/Ac DM)</t>
  </si>
  <si>
    <t>5/30/24 (T/Ac DM)</t>
  </si>
  <si>
    <t>7/10/24 (T/Ac DM)</t>
  </si>
  <si>
    <t>8/12/24 (T/Ac DM)</t>
  </si>
  <si>
    <t>9/23/24 (T/Ac DM)</t>
  </si>
  <si>
    <t>2024 Total (T/Ac DM)</t>
  </si>
  <si>
    <t>%Stand 7/10/24</t>
  </si>
  <si>
    <t>%Stand 8/12/24</t>
  </si>
  <si>
    <t>%Stand 9/23/24</t>
  </si>
  <si>
    <t>%Flower 7/10/24</t>
  </si>
  <si>
    <t>%Flower 8/12/24</t>
  </si>
  <si>
    <t>%Flower 9/23/24</t>
  </si>
  <si>
    <t>Plant Height 8/12/24‡</t>
  </si>
  <si>
    <t>%Flower 5/30/24</t>
  </si>
  <si>
    <t>Foliage Color 7/10/24†</t>
  </si>
  <si>
    <t>Foliage Color 8/12/24†</t>
  </si>
  <si>
    <t>Foliage Color Average†</t>
  </si>
  <si>
    <t>Amerigan</t>
  </si>
  <si>
    <t>Starburst</t>
  </si>
  <si>
    <t>9/12/24 (T/Ac DM)</t>
  </si>
  <si>
    <t>DFRC31*</t>
  </si>
  <si>
    <t>DFRC32*</t>
  </si>
  <si>
    <t>DFRC33*</t>
  </si>
  <si>
    <t>F4287*</t>
  </si>
  <si>
    <t>F5058*</t>
  </si>
  <si>
    <t>F5059*</t>
  </si>
  <si>
    <t>SERC-V15*</t>
  </si>
  <si>
    <t>GA9908*</t>
  </si>
  <si>
    <t>† Relative foliage color: 1 - Darkest green;  5 - Lightest green (Towards yellowish &amp; purple tipped leaves)</t>
  </si>
  <si>
    <t>%Flower 9/12/24</t>
  </si>
  <si>
    <t>Plant Height 9/12/24‡</t>
  </si>
  <si>
    <t>Prairie du Sac, WI 2024</t>
  </si>
  <si>
    <t>100% Stand observed for all plots 9/12/24</t>
  </si>
  <si>
    <t>6/6/24 (T/Ac DM)</t>
  </si>
  <si>
    <t>7/15/24 (T/Ac DM)</t>
  </si>
  <si>
    <t>8/13/24 (T/Ac DM)</t>
  </si>
  <si>
    <t>9/25/24 (T/Ac DM)</t>
  </si>
  <si>
    <t>%Stand 6/6/24</t>
  </si>
  <si>
    <t>%Stand 7/15/24</t>
  </si>
  <si>
    <t>%Stand 8/13/24</t>
  </si>
  <si>
    <t>%Stand 9/24/24</t>
  </si>
  <si>
    <t>%Flower 6/6/24</t>
  </si>
  <si>
    <t>%Flower 7/15/24</t>
  </si>
  <si>
    <t>%Flower 8/13/24</t>
  </si>
  <si>
    <t>%Flower 9/24/24</t>
  </si>
  <si>
    <t>6/7/24 (T/Ac DM)</t>
  </si>
  <si>
    <t>7/16/24 (T/Ac DM)</t>
  </si>
  <si>
    <t>8/21/24 (T/Ac DM)</t>
  </si>
  <si>
    <t>%Stand 6/7/24</t>
  </si>
  <si>
    <t>%Stand 7/16/24</t>
  </si>
  <si>
    <t>%Stand 8/21/24</t>
  </si>
  <si>
    <t>%Flower7/16/24</t>
  </si>
  <si>
    <t>Plant Height 7/16/24‡</t>
  </si>
  <si>
    <t>6/10/24 (T/Ac DM)</t>
  </si>
  <si>
    <t>7/12/24 (T/Ac DM)</t>
  </si>
  <si>
    <t>8/7/24 (T/Ac DM)</t>
  </si>
  <si>
    <t>9/9/24 (T/Ac DM)</t>
  </si>
  <si>
    <t xml:space="preserve"> (T/Ac DM)</t>
  </si>
  <si>
    <t>2024 planted but no biomass yield taken due to weather</t>
  </si>
  <si>
    <t>No Wisconsin red clover variety trials planted this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</si>
</sst>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d/yy;@"/>
    <numFmt numFmtId="165" formatCode="0.0"/>
    <numFmt numFmtId="166" formatCode="0.000"/>
  </numFmts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Arial"/>
      <family val="2"/>
    </font>
    <font>
      <sz val="8"/>
      <color rgb="FF000000"/>
      <name val="Arial"/>
      <family val="2"/>
    </font>
    <font>
      <sz val="10"/>
      <name val="MS Sans Serif"/>
      <family val="2"/>
    </font>
    <font>
      <sz val="8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</font>
    <font>
      <sz val="16"/>
      <name val="Arial"/>
      <family val="2"/>
    </font>
    <font>
      <sz val="16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332">
    <xf numFmtId="0" fontId="0" fillId="0" borderId="0" xfId="0"/>
    <xf numFmtId="0" fontId="1" fillId="0" borderId="1" xfId="0" applyFont="1" applyBorder="1" applyAlignment="1">
      <alignment horizontal="left"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0" xfId="0" applyFont="1"/>
    <xf numFmtId="0" fontId="1" fillId="0" borderId="9" xfId="0" applyFont="1" applyBorder="1"/>
    <xf numFmtId="2" fontId="1" fillId="0" borderId="10" xfId="0" applyNumberFormat="1" applyFont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 wrapText="1"/>
    </xf>
    <xf numFmtId="2" fontId="1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 wrapText="1"/>
    </xf>
    <xf numFmtId="2" fontId="1" fillId="0" borderId="15" xfId="0" applyNumberFormat="1" applyFont="1" applyBorder="1" applyAlignment="1">
      <alignment horizontal="center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1" fillId="0" borderId="17" xfId="0" applyFont="1" applyBorder="1"/>
    <xf numFmtId="2" fontId="1" fillId="0" borderId="18" xfId="0" applyNumberFormat="1" applyFont="1" applyBorder="1" applyAlignment="1">
      <alignment horizontal="center" vertical="center" wrapText="1"/>
    </xf>
    <xf numFmtId="2" fontId="1" fillId="0" borderId="19" xfId="0" applyNumberFormat="1" applyFont="1" applyBorder="1" applyAlignment="1">
      <alignment horizontal="center" vertical="center" wrapText="1"/>
    </xf>
    <xf numFmtId="2" fontId="1" fillId="0" borderId="20" xfId="0" applyNumberFormat="1" applyFont="1" applyBorder="1" applyAlignment="1">
      <alignment horizontal="center" vertical="center" wrapText="1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2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2" fontId="1" fillId="0" borderId="24" xfId="0" applyNumberFormat="1" applyFont="1" applyBorder="1" applyAlignment="1">
      <alignment horizontal="center" vertical="center" wrapText="1"/>
    </xf>
    <xf numFmtId="0" fontId="1" fillId="0" borderId="28" xfId="0" applyFont="1" applyBorder="1"/>
    <xf numFmtId="2" fontId="1" fillId="0" borderId="29" xfId="0" applyNumberFormat="1" applyFont="1" applyBorder="1" applyAlignment="1">
      <alignment horizontal="center" vertical="center" wrapText="1"/>
    </xf>
    <xf numFmtId="2" fontId="1" fillId="0" borderId="30" xfId="0" applyNumberFormat="1" applyFont="1" applyBorder="1" applyAlignment="1">
      <alignment horizontal="center" vertical="center" wrapText="1"/>
    </xf>
    <xf numFmtId="2" fontId="1" fillId="0" borderId="31" xfId="0" applyNumberFormat="1" applyFont="1" applyBorder="1" applyAlignment="1">
      <alignment horizontal="center" vertical="center" wrapText="1"/>
    </xf>
    <xf numFmtId="2" fontId="1" fillId="0" borderId="32" xfId="0" applyNumberFormat="1" applyFont="1" applyBorder="1" applyAlignment="1">
      <alignment horizontal="center" vertical="center" wrapText="1"/>
    </xf>
    <xf numFmtId="2" fontId="1" fillId="0" borderId="33" xfId="0" applyNumberFormat="1" applyFont="1" applyBorder="1" applyAlignment="1">
      <alignment horizontal="center" vertical="center" wrapText="1"/>
    </xf>
    <xf numFmtId="2" fontId="1" fillId="0" borderId="34" xfId="0" applyNumberFormat="1" applyFont="1" applyBorder="1" applyAlignment="1">
      <alignment horizontal="center" vertical="center" wrapText="1"/>
    </xf>
    <xf numFmtId="2" fontId="1" fillId="0" borderId="35" xfId="0" applyNumberFormat="1" applyFont="1" applyBorder="1" applyAlignment="1">
      <alignment horizontal="center" vertical="center" wrapText="1"/>
    </xf>
    <xf numFmtId="0" fontId="1" fillId="0" borderId="36" xfId="0" applyFont="1" applyBorder="1"/>
    <xf numFmtId="2" fontId="1" fillId="0" borderId="37" xfId="0" applyNumberFormat="1" applyFont="1" applyBorder="1" applyAlignment="1">
      <alignment horizontal="center" vertical="center" wrapText="1"/>
    </xf>
    <xf numFmtId="2" fontId="1" fillId="0" borderId="38" xfId="0" applyNumberFormat="1" applyFont="1" applyBorder="1" applyAlignment="1">
      <alignment horizontal="center" vertical="center" wrapText="1"/>
    </xf>
    <xf numFmtId="2" fontId="1" fillId="0" borderId="39" xfId="0" applyNumberFormat="1" applyFont="1" applyBorder="1" applyAlignment="1">
      <alignment horizontal="center" vertical="center" wrapText="1"/>
    </xf>
    <xf numFmtId="2" fontId="1" fillId="0" borderId="40" xfId="0" applyNumberFormat="1" applyFont="1" applyBorder="1" applyAlignment="1">
      <alignment horizontal="center" vertical="center" wrapText="1"/>
    </xf>
    <xf numFmtId="2" fontId="1" fillId="0" borderId="41" xfId="0" applyNumberFormat="1" applyFont="1" applyBorder="1" applyAlignment="1">
      <alignment horizontal="center" vertical="center" wrapText="1"/>
    </xf>
    <xf numFmtId="2" fontId="1" fillId="0" borderId="42" xfId="0" applyNumberFormat="1" applyFont="1" applyBorder="1" applyAlignment="1">
      <alignment horizontal="center" vertical="center" wrapText="1"/>
    </xf>
    <xf numFmtId="2" fontId="1" fillId="0" borderId="43" xfId="0" applyNumberFormat="1" applyFont="1" applyBorder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2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44" xfId="0" applyFont="1" applyBorder="1" applyAlignment="1">
      <alignment horizontal="left" vertical="center"/>
    </xf>
    <xf numFmtId="164" fontId="1" fillId="0" borderId="45" xfId="0" applyNumberFormat="1" applyFont="1" applyBorder="1" applyAlignment="1">
      <alignment horizontal="center" vertical="center" wrapText="1"/>
    </xf>
    <xf numFmtId="164" fontId="1" fillId="0" borderId="46" xfId="0" applyNumberFormat="1" applyFont="1" applyBorder="1" applyAlignment="1">
      <alignment horizontal="center" vertical="center" wrapText="1"/>
    </xf>
    <xf numFmtId="164" fontId="1" fillId="0" borderId="44" xfId="0" applyNumberFormat="1" applyFont="1" applyBorder="1" applyAlignment="1">
      <alignment horizontal="center" vertical="center" wrapText="1"/>
    </xf>
    <xf numFmtId="0" fontId="1" fillId="0" borderId="31" xfId="0" applyFont="1" applyBorder="1"/>
    <xf numFmtId="0" fontId="1" fillId="0" borderId="20" xfId="0" applyFont="1" applyBorder="1"/>
    <xf numFmtId="2" fontId="3" fillId="0" borderId="18" xfId="0" applyNumberFormat="1" applyFont="1" applyBorder="1" applyAlignment="1">
      <alignment horizontal="center" vertical="center"/>
    </xf>
    <xf numFmtId="2" fontId="3" fillId="0" borderId="19" xfId="0" applyNumberFormat="1" applyFont="1" applyBorder="1" applyAlignment="1">
      <alignment horizontal="center" vertical="center"/>
    </xf>
    <xf numFmtId="0" fontId="1" fillId="0" borderId="39" xfId="0" applyFont="1" applyBorder="1"/>
    <xf numFmtId="165" fontId="3" fillId="0" borderId="37" xfId="0" applyNumberFormat="1" applyFont="1" applyBorder="1" applyAlignment="1">
      <alignment horizontal="center" vertical="center"/>
    </xf>
    <xf numFmtId="165" fontId="3" fillId="0" borderId="38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 wrapText="1"/>
    </xf>
    <xf numFmtId="2" fontId="1" fillId="0" borderId="9" xfId="0" applyNumberFormat="1" applyFont="1" applyBorder="1" applyAlignment="1">
      <alignment horizontal="center" vertical="center" wrapText="1"/>
    </xf>
    <xf numFmtId="2" fontId="1" fillId="0" borderId="17" xfId="0" applyNumberFormat="1" applyFont="1" applyBorder="1" applyAlignment="1">
      <alignment horizontal="center" vertical="center" wrapText="1"/>
    </xf>
    <xf numFmtId="2" fontId="1" fillId="0" borderId="36" xfId="0" applyNumberFormat="1" applyFont="1" applyBorder="1" applyAlignment="1">
      <alignment horizontal="center" vertical="center" wrapText="1"/>
    </xf>
    <xf numFmtId="2" fontId="1" fillId="0" borderId="28" xfId="0" applyNumberFormat="1" applyFont="1" applyBorder="1" applyAlignment="1">
      <alignment horizontal="center" vertical="center" wrapText="1"/>
    </xf>
    <xf numFmtId="2" fontId="1" fillId="0" borderId="21" xfId="0" applyNumberFormat="1" applyFont="1" applyBorder="1" applyAlignment="1">
      <alignment horizontal="center" vertical="center"/>
    </xf>
    <xf numFmtId="164" fontId="1" fillId="0" borderId="47" xfId="0" applyNumberFormat="1" applyFont="1" applyBorder="1" applyAlignment="1">
      <alignment horizontal="center" vertical="center" wrapText="1"/>
    </xf>
    <xf numFmtId="164" fontId="1" fillId="0" borderId="48" xfId="0" applyNumberFormat="1" applyFont="1" applyBorder="1" applyAlignment="1">
      <alignment horizontal="center" vertical="center" wrapText="1"/>
    </xf>
    <xf numFmtId="2" fontId="1" fillId="0" borderId="32" xfId="0" applyNumberFormat="1" applyFont="1" applyBorder="1" applyAlignment="1">
      <alignment horizontal="center" vertical="center"/>
    </xf>
    <xf numFmtId="2" fontId="1" fillId="0" borderId="40" xfId="0" applyNumberFormat="1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1" fillId="0" borderId="38" xfId="0" applyNumberFormat="1" applyFont="1" applyBorder="1" applyAlignment="1">
      <alignment horizontal="center" vertical="center"/>
    </xf>
    <xf numFmtId="2" fontId="1" fillId="0" borderId="39" xfId="0" applyNumberFormat="1" applyFont="1" applyBorder="1" applyAlignment="1">
      <alignment horizontal="center" vertical="center"/>
    </xf>
    <xf numFmtId="2" fontId="1" fillId="0" borderId="30" xfId="0" applyNumberFormat="1" applyFont="1" applyBorder="1" applyAlignment="1">
      <alignment horizontal="center" vertical="center"/>
    </xf>
    <xf numFmtId="2" fontId="1" fillId="0" borderId="31" xfId="0" applyNumberFormat="1" applyFont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165" fontId="3" fillId="0" borderId="36" xfId="0" applyNumberFormat="1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 wrapText="1"/>
    </xf>
    <xf numFmtId="1" fontId="1" fillId="0" borderId="31" xfId="0" applyNumberFormat="1" applyFont="1" applyBorder="1" applyAlignment="1">
      <alignment horizontal="center" vertical="center" wrapText="1"/>
    </xf>
    <xf numFmtId="1" fontId="1" fillId="0" borderId="20" xfId="0" applyNumberFormat="1" applyFont="1" applyBorder="1" applyAlignment="1">
      <alignment horizontal="center" vertical="center" wrapText="1"/>
    </xf>
    <xf numFmtId="1" fontId="1" fillId="0" borderId="9" xfId="0" applyNumberFormat="1" applyFont="1" applyBorder="1" applyAlignment="1">
      <alignment horizontal="center" vertical="center" wrapText="1"/>
    </xf>
    <xf numFmtId="1" fontId="1" fillId="0" borderId="17" xfId="0" applyNumberFormat="1" applyFont="1" applyBorder="1" applyAlignment="1">
      <alignment horizontal="center" vertical="center" wrapText="1"/>
    </xf>
    <xf numFmtId="1" fontId="1" fillId="0" borderId="12" xfId="0" applyNumberFormat="1" applyFont="1" applyBorder="1" applyAlignment="1">
      <alignment horizontal="center" vertical="center" wrapText="1"/>
    </xf>
    <xf numFmtId="1" fontId="1" fillId="0" borderId="12" xfId="0" applyNumberFormat="1" applyFont="1" applyBorder="1" applyAlignment="1">
      <alignment horizontal="center" vertical="center"/>
    </xf>
    <xf numFmtId="1" fontId="1" fillId="0" borderId="20" xfId="0" applyNumberFormat="1" applyFont="1" applyBorder="1" applyAlignment="1">
      <alignment horizontal="center" vertical="center"/>
    </xf>
    <xf numFmtId="164" fontId="1" fillId="0" borderId="49" xfId="0" applyNumberFormat="1" applyFont="1" applyBorder="1" applyAlignment="1">
      <alignment horizontal="center" vertical="center" wrapText="1"/>
    </xf>
    <xf numFmtId="1" fontId="1" fillId="0" borderId="21" xfId="0" applyNumberFormat="1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1" fontId="1" fillId="0" borderId="16" xfId="0" applyNumberFormat="1" applyFont="1" applyBorder="1" applyAlignment="1">
      <alignment horizontal="center" vertical="center" wrapText="1"/>
    </xf>
    <xf numFmtId="1" fontId="1" fillId="0" borderId="24" xfId="0" applyNumberFormat="1" applyFont="1" applyBorder="1" applyAlignment="1">
      <alignment horizontal="center" vertical="center" wrapText="1"/>
    </xf>
    <xf numFmtId="1" fontId="1" fillId="0" borderId="13" xfId="0" applyNumberFormat="1" applyFont="1" applyBorder="1" applyAlignment="1">
      <alignment horizontal="center" vertical="center" wrapText="1"/>
    </xf>
    <xf numFmtId="165" fontId="1" fillId="0" borderId="12" xfId="0" applyNumberFormat="1" applyFont="1" applyBorder="1" applyAlignment="1">
      <alignment horizontal="center" vertical="center" wrapText="1"/>
    </xf>
    <xf numFmtId="165" fontId="1" fillId="0" borderId="20" xfId="0" applyNumberFormat="1" applyFont="1" applyBorder="1" applyAlignment="1">
      <alignment horizontal="center" vertical="center" wrapText="1"/>
    </xf>
    <xf numFmtId="164" fontId="1" fillId="0" borderId="50" xfId="0" applyNumberFormat="1" applyFont="1" applyBorder="1" applyAlignment="1">
      <alignment horizontal="center" vertical="center" wrapText="1"/>
    </xf>
    <xf numFmtId="164" fontId="1" fillId="0" borderId="51" xfId="0" applyNumberFormat="1" applyFont="1" applyBorder="1" applyAlignment="1">
      <alignment horizontal="center" vertical="center" wrapText="1"/>
    </xf>
    <xf numFmtId="2" fontId="3" fillId="0" borderId="23" xfId="0" applyNumberFormat="1" applyFont="1" applyBorder="1" applyAlignment="1">
      <alignment horizontal="center" vertical="center"/>
    </xf>
    <xf numFmtId="165" fontId="3" fillId="0" borderId="42" xfId="0" applyNumberFormat="1" applyFont="1" applyBorder="1" applyAlignment="1">
      <alignment horizontal="center" vertical="center"/>
    </xf>
    <xf numFmtId="2" fontId="3" fillId="0" borderId="21" xfId="0" applyNumberFormat="1" applyFont="1" applyBorder="1" applyAlignment="1">
      <alignment horizontal="center" vertical="center"/>
    </xf>
    <xf numFmtId="165" fontId="3" fillId="0" borderId="40" xfId="0" applyNumberFormat="1" applyFont="1" applyBorder="1" applyAlignment="1">
      <alignment horizontal="center" vertical="center"/>
    </xf>
    <xf numFmtId="2" fontId="3" fillId="0" borderId="20" xfId="0" applyNumberFormat="1" applyFont="1" applyBorder="1" applyAlignment="1">
      <alignment horizontal="center" vertical="center"/>
    </xf>
    <xf numFmtId="165" fontId="3" fillId="0" borderId="39" xfId="0" applyNumberFormat="1" applyFont="1" applyBorder="1" applyAlignment="1">
      <alignment horizontal="center" vertical="center"/>
    </xf>
    <xf numFmtId="165" fontId="1" fillId="0" borderId="37" xfId="0" applyNumberFormat="1" applyFont="1" applyBorder="1" applyAlignment="1">
      <alignment horizontal="center" vertical="center" wrapText="1"/>
    </xf>
    <xf numFmtId="165" fontId="1" fillId="0" borderId="40" xfId="0" applyNumberFormat="1" applyFont="1" applyBorder="1" applyAlignment="1">
      <alignment horizontal="center" vertical="center" wrapText="1"/>
    </xf>
    <xf numFmtId="165" fontId="1" fillId="0" borderId="41" xfId="0" applyNumberFormat="1" applyFont="1" applyBorder="1" applyAlignment="1">
      <alignment horizontal="center" vertical="center" wrapText="1"/>
    </xf>
    <xf numFmtId="165" fontId="1" fillId="0" borderId="39" xfId="0" applyNumberFormat="1" applyFont="1" applyBorder="1" applyAlignment="1">
      <alignment horizontal="center" vertical="center" wrapText="1"/>
    </xf>
    <xf numFmtId="165" fontId="1" fillId="0" borderId="38" xfId="0" applyNumberFormat="1" applyFont="1" applyBorder="1" applyAlignment="1">
      <alignment horizontal="center" vertical="center" wrapText="1"/>
    </xf>
    <xf numFmtId="165" fontId="1" fillId="0" borderId="36" xfId="0" applyNumberFormat="1" applyFont="1" applyBorder="1" applyAlignment="1">
      <alignment horizontal="center" vertical="center" wrapText="1"/>
    </xf>
    <xf numFmtId="165" fontId="1" fillId="0" borderId="43" xfId="0" applyNumberFormat="1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164" fontId="1" fillId="0" borderId="52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/>
    </xf>
    <xf numFmtId="2" fontId="1" fillId="0" borderId="53" xfId="0" applyNumberFormat="1" applyFont="1" applyBorder="1" applyAlignment="1">
      <alignment horizontal="center" vertical="center" wrapText="1"/>
    </xf>
    <xf numFmtId="2" fontId="1" fillId="0" borderId="15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2" fontId="1" fillId="0" borderId="54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/>
    </xf>
    <xf numFmtId="0" fontId="1" fillId="0" borderId="39" xfId="0" applyFont="1" applyBorder="1" applyAlignment="1">
      <alignment horizontal="left" vertical="center"/>
    </xf>
    <xf numFmtId="0" fontId="1" fillId="0" borderId="31" xfId="0" applyFont="1" applyBorder="1" applyAlignment="1">
      <alignment horizontal="left" vertical="center"/>
    </xf>
    <xf numFmtId="2" fontId="1" fillId="0" borderId="56" xfId="0" applyNumberFormat="1" applyFont="1" applyBorder="1" applyAlignment="1">
      <alignment horizontal="center" vertical="center" wrapText="1"/>
    </xf>
    <xf numFmtId="2" fontId="1" fillId="0" borderId="34" xfId="0" applyNumberFormat="1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165" fontId="1" fillId="0" borderId="55" xfId="0" applyNumberFormat="1" applyFont="1" applyBorder="1" applyAlignment="1">
      <alignment horizontal="center" vertical="center" wrapText="1"/>
    </xf>
    <xf numFmtId="165" fontId="1" fillId="0" borderId="42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5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/>
    </xf>
    <xf numFmtId="0" fontId="1" fillId="0" borderId="57" xfId="0" applyFont="1" applyBorder="1" applyAlignment="1">
      <alignment horizontal="left" vertical="center"/>
    </xf>
    <xf numFmtId="0" fontId="1" fillId="0" borderId="58" xfId="0" applyFont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 wrapText="1"/>
    </xf>
    <xf numFmtId="165" fontId="1" fillId="0" borderId="57" xfId="0" applyNumberFormat="1" applyFont="1" applyBorder="1" applyAlignment="1">
      <alignment horizontal="center" vertical="center" wrapText="1"/>
    </xf>
    <xf numFmtId="165" fontId="3" fillId="0" borderId="0" xfId="0" applyNumberFormat="1" applyFont="1" applyAlignment="1">
      <alignment horizontal="center" vertical="center"/>
    </xf>
    <xf numFmtId="165" fontId="3" fillId="0" borderId="43" xfId="0" applyNumberFormat="1" applyFont="1" applyBorder="1" applyAlignment="1">
      <alignment horizontal="center" vertical="center"/>
    </xf>
    <xf numFmtId="1" fontId="1" fillId="0" borderId="35" xfId="0" applyNumberFormat="1" applyFont="1" applyBorder="1" applyAlignment="1">
      <alignment horizontal="center" vertical="center" wrapText="1"/>
    </xf>
    <xf numFmtId="1" fontId="3" fillId="0" borderId="24" xfId="0" applyNumberFormat="1" applyFont="1" applyBorder="1" applyAlignment="1">
      <alignment horizontal="center" vertical="center"/>
    </xf>
    <xf numFmtId="1" fontId="3" fillId="0" borderId="17" xfId="0" applyNumberFormat="1" applyFont="1" applyBorder="1" applyAlignment="1">
      <alignment horizontal="center" vertical="center"/>
    </xf>
    <xf numFmtId="1" fontId="1" fillId="0" borderId="28" xfId="0" applyNumberFormat="1" applyFont="1" applyBorder="1" applyAlignment="1">
      <alignment horizontal="center" vertical="center" wrapText="1"/>
    </xf>
    <xf numFmtId="1" fontId="1" fillId="0" borderId="33" xfId="0" applyNumberFormat="1" applyFont="1" applyBorder="1" applyAlignment="1">
      <alignment horizontal="center" vertical="center" wrapText="1"/>
    </xf>
    <xf numFmtId="1" fontId="1" fillId="0" borderId="22" xfId="0" applyNumberFormat="1" applyFont="1" applyBorder="1" applyAlignment="1">
      <alignment horizontal="center" vertical="center" wrapText="1"/>
    </xf>
    <xf numFmtId="1" fontId="3" fillId="0" borderId="22" xfId="0" applyNumberFormat="1" applyFont="1" applyBorder="1" applyAlignment="1">
      <alignment horizontal="center" vertical="center"/>
    </xf>
    <xf numFmtId="1" fontId="1" fillId="0" borderId="32" xfId="0" applyNumberFormat="1" applyFont="1" applyBorder="1" applyAlignment="1">
      <alignment horizontal="center" vertical="center" wrapText="1"/>
    </xf>
    <xf numFmtId="1" fontId="3" fillId="0" borderId="21" xfId="0" applyNumberFormat="1" applyFont="1" applyBorder="1" applyAlignment="1">
      <alignment horizontal="center" vertical="center"/>
    </xf>
    <xf numFmtId="1" fontId="3" fillId="0" borderId="20" xfId="0" applyNumberFormat="1" applyFont="1" applyBorder="1" applyAlignment="1">
      <alignment horizontal="center" vertical="center"/>
    </xf>
    <xf numFmtId="1" fontId="1" fillId="0" borderId="30" xfId="0" applyNumberFormat="1" applyFont="1" applyBorder="1" applyAlignment="1">
      <alignment horizontal="center" vertical="center" wrapText="1"/>
    </xf>
    <xf numFmtId="1" fontId="1" fillId="0" borderId="19" xfId="0" applyNumberFormat="1" applyFont="1" applyBorder="1" applyAlignment="1">
      <alignment horizontal="center" vertical="center" wrapText="1"/>
    </xf>
    <xf numFmtId="1" fontId="3" fillId="0" borderId="19" xfId="0" applyNumberFormat="1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165" fontId="1" fillId="0" borderId="42" xfId="0" applyNumberFormat="1" applyFont="1" applyBorder="1" applyAlignment="1">
      <alignment horizontal="center" vertical="center" wrapText="1"/>
    </xf>
    <xf numFmtId="14" fontId="1" fillId="0" borderId="49" xfId="0" applyNumberFormat="1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1" fontId="1" fillId="0" borderId="34" xfId="0" applyNumberFormat="1" applyFont="1" applyBorder="1" applyAlignment="1">
      <alignment horizontal="center" vertical="center" wrapText="1"/>
    </xf>
    <xf numFmtId="1" fontId="1" fillId="0" borderId="23" xfId="0" applyNumberFormat="1" applyFont="1" applyBorder="1" applyAlignment="1">
      <alignment horizontal="center" vertical="center" wrapText="1"/>
    </xf>
    <xf numFmtId="14" fontId="1" fillId="0" borderId="50" xfId="0" applyNumberFormat="1" applyFont="1" applyBorder="1" applyAlignment="1">
      <alignment horizontal="center" vertical="center" wrapText="1"/>
    </xf>
    <xf numFmtId="165" fontId="1" fillId="0" borderId="35" xfId="0" applyNumberFormat="1" applyFont="1" applyBorder="1" applyAlignment="1">
      <alignment horizontal="center" vertical="center" wrapText="1"/>
    </xf>
    <xf numFmtId="165" fontId="1" fillId="0" borderId="24" xfId="0" applyNumberFormat="1" applyFont="1" applyBorder="1" applyAlignment="1">
      <alignment horizontal="center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26" xfId="0" applyFont="1" applyBorder="1"/>
    <xf numFmtId="0" fontId="1" fillId="0" borderId="0" xfId="0" applyFont="1" applyAlignment="1">
      <alignment horizontal="left" vertical="center" wrapText="1"/>
    </xf>
    <xf numFmtId="2" fontId="3" fillId="0" borderId="24" xfId="0" applyNumberFormat="1" applyFont="1" applyBorder="1" applyAlignment="1">
      <alignment horizontal="center" vertical="center"/>
    </xf>
    <xf numFmtId="1" fontId="3" fillId="0" borderId="23" xfId="0" applyNumberFormat="1" applyFont="1" applyBorder="1" applyAlignment="1">
      <alignment horizontal="center" vertical="center"/>
    </xf>
    <xf numFmtId="165" fontId="1" fillId="0" borderId="32" xfId="0" applyNumberFormat="1" applyFont="1" applyBorder="1" applyAlignment="1">
      <alignment horizontal="center" vertical="center" wrapText="1"/>
    </xf>
    <xf numFmtId="165" fontId="1" fillId="0" borderId="21" xfId="0" applyNumberFormat="1" applyFont="1" applyBorder="1" applyAlignment="1">
      <alignment horizontal="center" vertical="center" wrapText="1"/>
    </xf>
    <xf numFmtId="165" fontId="3" fillId="0" borderId="21" xfId="0" applyNumberFormat="1" applyFont="1" applyBorder="1" applyAlignment="1">
      <alignment horizontal="center" vertical="center"/>
    </xf>
    <xf numFmtId="165" fontId="1" fillId="0" borderId="34" xfId="0" applyNumberFormat="1" applyFont="1" applyBorder="1" applyAlignment="1">
      <alignment horizontal="center" vertical="center" wrapText="1"/>
    </xf>
    <xf numFmtId="165" fontId="1" fillId="0" borderId="23" xfId="0" applyNumberFormat="1" applyFont="1" applyBorder="1" applyAlignment="1">
      <alignment horizontal="center" vertical="center" wrapText="1"/>
    </xf>
    <xf numFmtId="165" fontId="3" fillId="0" borderId="23" xfId="0" applyNumberFormat="1" applyFont="1" applyBorder="1" applyAlignment="1">
      <alignment horizontal="center" vertical="center"/>
    </xf>
    <xf numFmtId="165" fontId="1" fillId="0" borderId="31" xfId="0" applyNumberFormat="1" applyFont="1" applyBorder="1" applyAlignment="1">
      <alignment horizontal="center" vertical="center" wrapText="1"/>
    </xf>
    <xf numFmtId="165" fontId="3" fillId="0" borderId="20" xfId="0" applyNumberFormat="1" applyFont="1" applyBorder="1" applyAlignment="1">
      <alignment horizontal="center" vertical="center"/>
    </xf>
    <xf numFmtId="164" fontId="1" fillId="0" borderId="60" xfId="0" applyNumberFormat="1" applyFont="1" applyBorder="1" applyAlignment="1">
      <alignment horizontal="center" vertical="center" wrapText="1"/>
    </xf>
    <xf numFmtId="1" fontId="1" fillId="0" borderId="56" xfId="0" applyNumberFormat="1" applyFont="1" applyBorder="1" applyAlignment="1">
      <alignment horizontal="center" vertical="center" wrapText="1"/>
    </xf>
    <xf numFmtId="1" fontId="1" fillId="0" borderId="54" xfId="0" applyNumberFormat="1" applyFont="1" applyBorder="1" applyAlignment="1">
      <alignment horizontal="center" vertical="center" wrapText="1"/>
    </xf>
    <xf numFmtId="1" fontId="3" fillId="0" borderId="54" xfId="0" applyNumberFormat="1" applyFont="1" applyBorder="1" applyAlignment="1">
      <alignment horizontal="center" vertical="center"/>
    </xf>
    <xf numFmtId="165" fontId="1" fillId="0" borderId="56" xfId="0" applyNumberFormat="1" applyFont="1" applyBorder="1" applyAlignment="1">
      <alignment horizontal="center" vertical="center" wrapText="1"/>
    </xf>
    <xf numFmtId="165" fontId="1" fillId="0" borderId="54" xfId="0" applyNumberFormat="1" applyFont="1" applyBorder="1" applyAlignment="1">
      <alignment horizontal="center" vertical="center" wrapText="1"/>
    </xf>
    <xf numFmtId="165" fontId="3" fillId="0" borderId="54" xfId="0" applyNumberFormat="1" applyFont="1" applyBorder="1" applyAlignment="1">
      <alignment horizontal="center" vertical="center"/>
    </xf>
    <xf numFmtId="165" fontId="3" fillId="0" borderId="26" xfId="0" applyNumberFormat="1" applyFont="1" applyBorder="1" applyAlignment="1">
      <alignment horizontal="center" vertical="center"/>
    </xf>
    <xf numFmtId="0" fontId="1" fillId="0" borderId="61" xfId="0" applyFont="1" applyBorder="1"/>
    <xf numFmtId="165" fontId="3" fillId="0" borderId="18" xfId="0" applyNumberFormat="1" applyFont="1" applyBorder="1" applyAlignment="1">
      <alignment horizontal="center" vertical="center"/>
    </xf>
    <xf numFmtId="165" fontId="3" fillId="0" borderId="19" xfId="0" applyNumberFormat="1" applyFont="1" applyBorder="1" applyAlignment="1">
      <alignment horizontal="center" vertical="center"/>
    </xf>
    <xf numFmtId="2" fontId="3" fillId="0" borderId="28" xfId="0" applyNumberFormat="1" applyFont="1" applyBorder="1" applyAlignment="1">
      <alignment horizontal="center" vertical="center"/>
    </xf>
    <xf numFmtId="2" fontId="1" fillId="0" borderId="62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/>
    </xf>
    <xf numFmtId="2" fontId="1" fillId="0" borderId="63" xfId="0" applyNumberFormat="1" applyFont="1" applyBorder="1" applyAlignment="1">
      <alignment horizontal="center" vertical="center" wrapText="1"/>
    </xf>
    <xf numFmtId="2" fontId="3" fillId="0" borderId="31" xfId="0" applyNumberFormat="1" applyFont="1" applyBorder="1" applyAlignment="1">
      <alignment horizontal="center" vertical="center"/>
    </xf>
    <xf numFmtId="2" fontId="1" fillId="0" borderId="61" xfId="0" applyNumberFormat="1" applyFont="1" applyBorder="1" applyAlignment="1">
      <alignment horizontal="center" vertical="center" wrapText="1"/>
    </xf>
    <xf numFmtId="2" fontId="3" fillId="0" borderId="62" xfId="0" applyNumberFormat="1" applyFont="1" applyBorder="1" applyAlignment="1">
      <alignment horizontal="center" vertical="center"/>
    </xf>
    <xf numFmtId="2" fontId="3" fillId="0" borderId="63" xfId="0" applyNumberFormat="1" applyFont="1" applyBorder="1" applyAlignment="1">
      <alignment horizontal="center" vertical="center"/>
    </xf>
    <xf numFmtId="2" fontId="3" fillId="0" borderId="61" xfId="0" applyNumberFormat="1" applyFont="1" applyBorder="1" applyAlignment="1">
      <alignment horizontal="center" vertical="center"/>
    </xf>
    <xf numFmtId="0" fontId="9" fillId="0" borderId="0" xfId="0" applyFont="1"/>
    <xf numFmtId="0" fontId="10" fillId="0" borderId="0" xfId="0" applyFont="1"/>
    <xf numFmtId="0" fontId="1" fillId="0" borderId="20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165" fontId="3" fillId="0" borderId="64" xfId="0" applyNumberFormat="1" applyFont="1" applyBorder="1" applyAlignment="1">
      <alignment horizontal="center" vertical="center"/>
    </xf>
    <xf numFmtId="165" fontId="3" fillId="0" borderId="65" xfId="0" applyNumberFormat="1" applyFont="1" applyBorder="1" applyAlignment="1">
      <alignment horizontal="center" vertical="center"/>
    </xf>
    <xf numFmtId="165" fontId="3" fillId="0" borderId="66" xfId="0" applyNumberFormat="1" applyFont="1" applyBorder="1" applyAlignment="1">
      <alignment horizontal="center" vertical="center"/>
    </xf>
    <xf numFmtId="165" fontId="3" fillId="0" borderId="61" xfId="0" applyNumberFormat="1" applyFont="1" applyBorder="1" applyAlignment="1">
      <alignment horizontal="center" vertical="center"/>
    </xf>
    <xf numFmtId="165" fontId="3" fillId="0" borderId="62" xfId="0" applyNumberFormat="1" applyFont="1" applyBorder="1" applyAlignment="1">
      <alignment horizontal="center" vertical="center"/>
    </xf>
    <xf numFmtId="165" fontId="1" fillId="0" borderId="61" xfId="0" applyNumberFormat="1" applyFont="1" applyBorder="1" applyAlignment="1">
      <alignment horizontal="center" vertical="center" wrapText="1"/>
    </xf>
    <xf numFmtId="0" fontId="1" fillId="0" borderId="61" xfId="0" applyFont="1" applyBorder="1" applyAlignment="1">
      <alignment horizontal="center" vertical="center" wrapText="1"/>
    </xf>
    <xf numFmtId="165" fontId="3" fillId="0" borderId="67" xfId="0" applyNumberFormat="1" applyFont="1" applyBorder="1" applyAlignment="1">
      <alignment horizontal="center" vertical="center"/>
    </xf>
    <xf numFmtId="165" fontId="3" fillId="0" borderId="6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62" xfId="0" applyFont="1" applyBorder="1"/>
    <xf numFmtId="2" fontId="1" fillId="0" borderId="64" xfId="0" applyNumberFormat="1" applyFont="1" applyBorder="1" applyAlignment="1">
      <alignment horizontal="center" vertical="center" wrapText="1"/>
    </xf>
    <xf numFmtId="2" fontId="1" fillId="0" borderId="65" xfId="0" applyNumberFormat="1" applyFont="1" applyBorder="1" applyAlignment="1">
      <alignment horizontal="center" vertical="center" wrapText="1"/>
    </xf>
    <xf numFmtId="2" fontId="1" fillId="0" borderId="66" xfId="0" applyNumberFormat="1" applyFont="1" applyBorder="1" applyAlignment="1">
      <alignment horizontal="center" vertical="center" wrapText="1"/>
    </xf>
    <xf numFmtId="2" fontId="1" fillId="0" borderId="68" xfId="0" applyNumberFormat="1" applyFont="1" applyBorder="1" applyAlignment="1">
      <alignment horizontal="center" vertical="center" wrapText="1"/>
    </xf>
    <xf numFmtId="2" fontId="1" fillId="0" borderId="69" xfId="0" applyNumberFormat="1" applyFont="1" applyBorder="1" applyAlignment="1">
      <alignment horizontal="center" vertical="center" wrapText="1"/>
    </xf>
    <xf numFmtId="0" fontId="1" fillId="0" borderId="58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5" fillId="0" borderId="45" xfId="0" applyNumberFormat="1" applyFont="1" applyBorder="1" applyAlignment="1">
      <alignment horizontal="center" vertical="center" wrapText="1"/>
    </xf>
    <xf numFmtId="164" fontId="5" fillId="0" borderId="49" xfId="0" applyNumberFormat="1" applyFont="1" applyBorder="1" applyAlignment="1">
      <alignment horizontal="center" vertical="center" wrapText="1"/>
    </xf>
    <xf numFmtId="164" fontId="5" fillId="0" borderId="46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65" fontId="3" fillId="0" borderId="69" xfId="0" applyNumberFormat="1" applyFont="1" applyBorder="1" applyAlignment="1">
      <alignment horizontal="center" vertical="center"/>
    </xf>
    <xf numFmtId="2" fontId="3" fillId="0" borderId="22" xfId="0" applyNumberFormat="1" applyFont="1" applyBorder="1" applyAlignment="1">
      <alignment horizontal="center" vertical="center"/>
    </xf>
    <xf numFmtId="165" fontId="1" fillId="0" borderId="19" xfId="0" applyNumberFormat="1" applyFont="1" applyBorder="1" applyAlignment="1">
      <alignment horizontal="center" vertical="center" wrapText="1"/>
    </xf>
    <xf numFmtId="165" fontId="3" fillId="0" borderId="63" xfId="0" applyNumberFormat="1" applyFont="1" applyBorder="1" applyAlignment="1">
      <alignment horizontal="center" vertical="center"/>
    </xf>
    <xf numFmtId="165" fontId="3" fillId="0" borderId="24" xfId="0" applyNumberFormat="1" applyFont="1" applyBorder="1" applyAlignment="1">
      <alignment horizontal="center" vertical="center"/>
    </xf>
    <xf numFmtId="2" fontId="3" fillId="0" borderId="66" xfId="0" applyNumberFormat="1" applyFont="1" applyBorder="1" applyAlignment="1">
      <alignment horizontal="center" vertical="center"/>
    </xf>
    <xf numFmtId="2" fontId="3" fillId="0" borderId="65" xfId="0" applyNumberFormat="1" applyFont="1" applyBorder="1" applyAlignment="1">
      <alignment horizontal="center" vertical="center"/>
    </xf>
    <xf numFmtId="2" fontId="3" fillId="0" borderId="69" xfId="0" applyNumberFormat="1" applyFont="1" applyBorder="1" applyAlignment="1">
      <alignment horizontal="center" vertical="center"/>
    </xf>
    <xf numFmtId="165" fontId="3" fillId="0" borderId="17" xfId="0" applyNumberFormat="1" applyFont="1" applyBorder="1" applyAlignment="1">
      <alignment horizontal="center" vertical="center"/>
    </xf>
    <xf numFmtId="165" fontId="1" fillId="0" borderId="28" xfId="0" applyNumberFormat="1" applyFont="1" applyBorder="1" applyAlignment="1">
      <alignment horizontal="center" vertical="center" wrapText="1"/>
    </xf>
    <xf numFmtId="165" fontId="1" fillId="0" borderId="17" xfId="0" applyNumberFormat="1" applyFont="1" applyBorder="1" applyAlignment="1">
      <alignment horizontal="center" vertical="center" wrapText="1"/>
    </xf>
    <xf numFmtId="1" fontId="1" fillId="0" borderId="47" xfId="0" applyNumberFormat="1" applyFont="1" applyBorder="1" applyAlignment="1">
      <alignment horizontal="center" vertical="center" wrapText="1"/>
    </xf>
    <xf numFmtId="1" fontId="1" fillId="0" borderId="49" xfId="0" applyNumberFormat="1" applyFont="1" applyBorder="1" applyAlignment="1">
      <alignment horizontal="center" vertical="center" wrapText="1"/>
    </xf>
    <xf numFmtId="1" fontId="3" fillId="0" borderId="65" xfId="0" applyNumberFormat="1" applyFont="1" applyBorder="1" applyAlignment="1">
      <alignment horizontal="center" vertical="center"/>
    </xf>
    <xf numFmtId="2" fontId="3" fillId="0" borderId="35" xfId="0" applyNumberFormat="1" applyFont="1" applyBorder="1" applyAlignment="1">
      <alignment horizontal="center" vertical="center"/>
    </xf>
    <xf numFmtId="2" fontId="3" fillId="0" borderId="32" xfId="0" applyNumberFormat="1" applyFont="1" applyBorder="1" applyAlignment="1">
      <alignment horizontal="center" vertical="center"/>
    </xf>
    <xf numFmtId="2" fontId="3" fillId="0" borderId="33" xfId="0" applyNumberFormat="1" applyFont="1" applyBorder="1" applyAlignment="1">
      <alignment horizontal="center" vertical="center"/>
    </xf>
    <xf numFmtId="165" fontId="3" fillId="0" borderId="22" xfId="0" applyNumberFormat="1" applyFont="1" applyBorder="1" applyAlignment="1">
      <alignment horizontal="center" vertical="center"/>
    </xf>
    <xf numFmtId="165" fontId="3" fillId="0" borderId="41" xfId="0" applyNumberFormat="1" applyFont="1" applyBorder="1" applyAlignment="1">
      <alignment horizontal="center" vertical="center"/>
    </xf>
    <xf numFmtId="2" fontId="3" fillId="0" borderId="68" xfId="0" applyNumberFormat="1" applyFont="1" applyBorder="1" applyAlignment="1">
      <alignment horizontal="center" vertical="center"/>
    </xf>
    <xf numFmtId="165" fontId="1" fillId="0" borderId="33" xfId="0" applyNumberFormat="1" applyFont="1" applyBorder="1" applyAlignment="1">
      <alignment horizontal="center" vertical="center" wrapText="1"/>
    </xf>
    <xf numFmtId="165" fontId="1" fillId="0" borderId="22" xfId="0" applyNumberFormat="1" applyFont="1" applyBorder="1" applyAlignment="1">
      <alignment horizontal="center" vertical="center" wrapText="1"/>
    </xf>
    <xf numFmtId="165" fontId="1" fillId="0" borderId="11" xfId="0" applyNumberFormat="1" applyFont="1" applyBorder="1" applyAlignment="1">
      <alignment horizontal="center" vertical="center" wrapText="1"/>
    </xf>
    <xf numFmtId="1" fontId="3" fillId="0" borderId="66" xfId="0" applyNumberFormat="1" applyFont="1" applyBorder="1" applyAlignment="1">
      <alignment horizontal="center" vertical="center"/>
    </xf>
    <xf numFmtId="1" fontId="3" fillId="0" borderId="34" xfId="0" applyNumberFormat="1" applyFont="1" applyBorder="1" applyAlignment="1">
      <alignment horizontal="center" vertical="center"/>
    </xf>
    <xf numFmtId="1" fontId="3" fillId="0" borderId="32" xfId="0" applyNumberFormat="1" applyFont="1" applyBorder="1" applyAlignment="1">
      <alignment horizontal="center" vertical="center"/>
    </xf>
    <xf numFmtId="165" fontId="3" fillId="0" borderId="28" xfId="0" applyNumberFormat="1" applyFont="1" applyBorder="1" applyAlignment="1">
      <alignment horizontal="center" vertical="center"/>
    </xf>
    <xf numFmtId="165" fontId="3" fillId="0" borderId="32" xfId="0" applyNumberFormat="1" applyFont="1" applyBorder="1" applyAlignment="1">
      <alignment horizontal="center" vertical="center"/>
    </xf>
    <xf numFmtId="165" fontId="3" fillId="0" borderId="34" xfId="0" applyNumberFormat="1" applyFont="1" applyBorder="1" applyAlignment="1">
      <alignment horizontal="center" vertical="center"/>
    </xf>
    <xf numFmtId="165" fontId="3" fillId="0" borderId="33" xfId="0" applyNumberFormat="1" applyFont="1" applyBorder="1" applyAlignment="1">
      <alignment horizontal="center" vertical="center"/>
    </xf>
    <xf numFmtId="165" fontId="3" fillId="0" borderId="31" xfId="0" applyNumberFormat="1" applyFont="1" applyBorder="1" applyAlignment="1">
      <alignment horizontal="center" vertical="center"/>
    </xf>
    <xf numFmtId="165" fontId="3" fillId="0" borderId="55" xfId="0" applyNumberFormat="1" applyFont="1" applyBorder="1" applyAlignment="1">
      <alignment horizontal="center" vertical="center"/>
    </xf>
    <xf numFmtId="1" fontId="1" fillId="0" borderId="51" xfId="0" applyNumberFormat="1" applyFont="1" applyBorder="1" applyAlignment="1">
      <alignment horizontal="center" vertical="center" wrapText="1"/>
    </xf>
    <xf numFmtId="1" fontId="3" fillId="0" borderId="63" xfId="0" applyNumberFormat="1" applyFont="1" applyBorder="1" applyAlignment="1">
      <alignment horizontal="center" vertical="center"/>
    </xf>
    <xf numFmtId="1" fontId="3" fillId="0" borderId="56" xfId="0" applyNumberFormat="1" applyFont="1" applyBorder="1" applyAlignment="1">
      <alignment horizontal="center" vertical="center"/>
    </xf>
    <xf numFmtId="2" fontId="3" fillId="0" borderId="34" xfId="0" applyNumberFormat="1" applyFont="1" applyBorder="1" applyAlignment="1">
      <alignment horizontal="center" vertical="center"/>
    </xf>
    <xf numFmtId="165" fontId="3" fillId="0" borderId="30" xfId="0" applyNumberFormat="1" applyFont="1" applyBorder="1" applyAlignment="1">
      <alignment horizontal="center" vertical="center"/>
    </xf>
    <xf numFmtId="1" fontId="1" fillId="0" borderId="62" xfId="0" applyNumberFormat="1" applyFont="1" applyBorder="1" applyAlignment="1">
      <alignment horizontal="center" vertical="center" wrapText="1"/>
    </xf>
    <xf numFmtId="1" fontId="1" fillId="0" borderId="65" xfId="0" applyNumberFormat="1" applyFont="1" applyBorder="1" applyAlignment="1">
      <alignment horizontal="center" vertical="center" wrapText="1"/>
    </xf>
    <xf numFmtId="1" fontId="1" fillId="0" borderId="66" xfId="0" applyNumberFormat="1" applyFont="1" applyBorder="1" applyAlignment="1">
      <alignment horizontal="center" vertical="center" wrapText="1"/>
    </xf>
    <xf numFmtId="165" fontId="1" fillId="0" borderId="62" xfId="0" applyNumberFormat="1" applyFont="1" applyBorder="1" applyAlignment="1">
      <alignment horizontal="center" vertical="center" wrapText="1"/>
    </xf>
    <xf numFmtId="165" fontId="1" fillId="0" borderId="65" xfId="0" applyNumberFormat="1" applyFont="1" applyBorder="1" applyAlignment="1">
      <alignment horizontal="center" vertical="center" wrapText="1"/>
    </xf>
    <xf numFmtId="165" fontId="1" fillId="0" borderId="68" xfId="0" applyNumberFormat="1" applyFont="1" applyBorder="1" applyAlignment="1">
      <alignment horizontal="center" vertical="center" wrapText="1"/>
    </xf>
    <xf numFmtId="1" fontId="1" fillId="0" borderId="63" xfId="0" applyNumberFormat="1" applyFont="1" applyBorder="1" applyAlignment="1">
      <alignment horizontal="center" vertical="center" wrapText="1"/>
    </xf>
    <xf numFmtId="1" fontId="3" fillId="0" borderId="31" xfId="0" applyNumberFormat="1" applyFont="1" applyBorder="1" applyAlignment="1">
      <alignment horizontal="center" vertical="center"/>
    </xf>
    <xf numFmtId="1" fontId="1" fillId="0" borderId="61" xfId="0" applyNumberFormat="1" applyFont="1" applyBorder="1" applyAlignment="1">
      <alignment horizontal="center" vertical="center" wrapText="1"/>
    </xf>
    <xf numFmtId="1" fontId="3" fillId="0" borderId="62" xfId="0" applyNumberFormat="1" applyFont="1" applyBorder="1" applyAlignment="1">
      <alignment horizontal="center" vertical="center"/>
    </xf>
    <xf numFmtId="1" fontId="3" fillId="0" borderId="69" xfId="0" applyNumberFormat="1" applyFont="1" applyBorder="1" applyAlignment="1">
      <alignment horizontal="center" vertical="center"/>
    </xf>
    <xf numFmtId="165" fontId="1" fillId="0" borderId="69" xfId="0" applyNumberFormat="1" applyFont="1" applyBorder="1" applyAlignment="1">
      <alignment horizontal="center" vertical="center" wrapText="1"/>
    </xf>
    <xf numFmtId="1" fontId="1" fillId="0" borderId="69" xfId="0" applyNumberFormat="1" applyFont="1" applyBorder="1" applyAlignment="1">
      <alignment horizontal="center" vertical="center" wrapText="1"/>
    </xf>
    <xf numFmtId="1" fontId="1" fillId="0" borderId="68" xfId="0" applyNumberFormat="1" applyFont="1" applyBorder="1" applyAlignment="1">
      <alignment horizontal="center" vertical="center" wrapText="1"/>
    </xf>
    <xf numFmtId="165" fontId="1" fillId="0" borderId="66" xfId="0" applyNumberFormat="1" applyFont="1" applyBorder="1" applyAlignment="1">
      <alignment horizontal="center" vertical="center" wrapText="1"/>
    </xf>
    <xf numFmtId="1" fontId="1" fillId="0" borderId="48" xfId="0" applyNumberFormat="1" applyFont="1" applyBorder="1" applyAlignment="1">
      <alignment horizontal="center" vertical="center" wrapText="1"/>
    </xf>
    <xf numFmtId="1" fontId="3" fillId="0" borderId="33" xfId="0" applyNumberFormat="1" applyFont="1" applyBorder="1" applyAlignment="1">
      <alignment horizontal="center" vertical="center"/>
    </xf>
    <xf numFmtId="166" fontId="1" fillId="0" borderId="0" xfId="0" applyNumberFormat="1" applyFont="1" applyAlignment="1">
      <alignment horizontal="center" vertical="center" wrapText="1"/>
    </xf>
    <xf numFmtId="1" fontId="3" fillId="0" borderId="28" xfId="0" applyNumberFormat="1" applyFont="1" applyBorder="1" applyAlignment="1">
      <alignment horizontal="center" vertical="center"/>
    </xf>
    <xf numFmtId="1" fontId="3" fillId="0" borderId="30" xfId="0" applyNumberFormat="1" applyFont="1" applyBorder="1" applyAlignment="1">
      <alignment horizontal="center" vertical="center"/>
    </xf>
    <xf numFmtId="165" fontId="3" fillId="0" borderId="35" xfId="0" applyNumberFormat="1" applyFont="1" applyBorder="1" applyAlignment="1">
      <alignment horizontal="center" vertical="center"/>
    </xf>
    <xf numFmtId="1" fontId="3" fillId="0" borderId="35" xfId="0" applyNumberFormat="1" applyFont="1" applyBorder="1" applyAlignment="1">
      <alignment horizontal="center" vertical="center"/>
    </xf>
    <xf numFmtId="1" fontId="1" fillId="0" borderId="67" xfId="0" applyNumberFormat="1" applyFont="1" applyBorder="1" applyAlignment="1">
      <alignment horizontal="center" vertical="center" wrapText="1"/>
    </xf>
    <xf numFmtId="165" fontId="1" fillId="0" borderId="63" xfId="0" applyNumberFormat="1" applyFont="1" applyBorder="1" applyAlignment="1">
      <alignment horizontal="center" vertical="center" wrapText="1"/>
    </xf>
    <xf numFmtId="0" fontId="5" fillId="0" borderId="0" xfId="0" applyFont="1"/>
    <xf numFmtId="0" fontId="1" fillId="2" borderId="0" xfId="0" applyFont="1" applyFill="1"/>
    <xf numFmtId="0" fontId="0" fillId="2" borderId="0" xfId="0" applyFill="1"/>
    <xf numFmtId="0" fontId="5" fillId="2" borderId="0" xfId="0" applyFont="1" applyFill="1"/>
    <xf numFmtId="0" fontId="1" fillId="0" borderId="18" xfId="0" applyFont="1" applyBorder="1"/>
    <xf numFmtId="0" fontId="1" fillId="0" borderId="21" xfId="0" applyFont="1" applyBorder="1"/>
    <xf numFmtId="0" fontId="1" fillId="0" borderId="19" xfId="0" applyFont="1" applyBorder="1"/>
    <xf numFmtId="0" fontId="1" fillId="0" borderId="26" xfId="0" applyFont="1" applyBorder="1" applyAlignment="1">
      <alignment horizontal="left" vertical="center" wrapText="1"/>
    </xf>
    <xf numFmtId="2" fontId="3" fillId="0" borderId="29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24" xfId="0" applyFont="1" applyBorder="1"/>
    <xf numFmtId="0" fontId="11" fillId="0" borderId="0" xfId="0" applyFont="1"/>
    <xf numFmtId="164" fontId="1" fillId="3" borderId="44" xfId="0" applyNumberFormat="1" applyFont="1" applyFill="1" applyBorder="1" applyAlignment="1">
      <alignment horizontal="center" vertical="center" wrapText="1"/>
    </xf>
    <xf numFmtId="2" fontId="3" fillId="3" borderId="31" xfId="0" applyNumberFormat="1" applyFont="1" applyFill="1" applyBorder="1" applyAlignment="1">
      <alignment horizontal="center" vertical="center"/>
    </xf>
    <xf numFmtId="2" fontId="3" fillId="3" borderId="20" xfId="0" applyNumberFormat="1" applyFont="1" applyFill="1" applyBorder="1" applyAlignment="1">
      <alignment horizontal="center" vertical="center"/>
    </xf>
    <xf numFmtId="2" fontId="1" fillId="3" borderId="20" xfId="0" applyNumberFormat="1" applyFont="1" applyFill="1" applyBorder="1" applyAlignment="1">
      <alignment horizontal="center" vertical="center" wrapText="1"/>
    </xf>
    <xf numFmtId="2" fontId="1" fillId="3" borderId="6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59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1" fillId="0" borderId="26" xfId="0" applyFont="1" applyBorder="1" applyAlignment="1">
      <alignment vertical="center"/>
    </xf>
    <xf numFmtId="0" fontId="1" fillId="0" borderId="27" xfId="0" applyFont="1" applyBorder="1" applyAlignment="1">
      <alignment vertical="center"/>
    </xf>
    <xf numFmtId="2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58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9" xfId="0" applyFont="1" applyBorder="1" applyAlignment="1">
      <alignment horizontal="left" vertical="center" wrapText="1"/>
    </xf>
    <xf numFmtId="0" fontId="1" fillId="0" borderId="47" xfId="0" applyFont="1" applyBorder="1" applyAlignment="1">
      <alignment horizontal="left" vertical="center"/>
    </xf>
    <xf numFmtId="0" fontId="1" fillId="0" borderId="51" xfId="0" applyFont="1" applyBorder="1" applyAlignment="1">
      <alignment horizontal="left" vertical="center"/>
    </xf>
    <xf numFmtId="0" fontId="1" fillId="0" borderId="50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47" xfId="0" applyFont="1" applyBorder="1" applyAlignment="1">
      <alignment horizontal="left" vertical="center" wrapText="1"/>
    </xf>
    <xf numFmtId="0" fontId="1" fillId="0" borderId="51" xfId="0" applyFont="1" applyBorder="1" applyAlignment="1">
      <alignment horizontal="left" vertical="center" wrapText="1"/>
    </xf>
    <xf numFmtId="0" fontId="1" fillId="0" borderId="50" xfId="0" applyFont="1" applyBorder="1" applyAlignment="1">
      <alignment horizontal="left" vertical="center" wrapText="1"/>
    </xf>
    <xf numFmtId="0" fontId="1" fillId="0" borderId="58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59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colors>
    <mruColors>
      <color rgb="FFFF66FF"/>
      <color rgb="FFBDE5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W656"/>
  <sheetViews>
    <sheetView workbookViewId="0">
      <pane xSplit="2" topLeftCell="C1" activePane="topRight" state="frozenSplit"/>
      <selection activeCell="A312" sqref="A312"/>
      <selection pane="topRight" activeCell="X14" sqref="X14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7" width="7.7265625" style="46" customWidth="1"/>
    <col min="18" max="21" width="7.7265625" style="9" customWidth="1"/>
    <col min="22" max="22" width="8.453125" style="9" customWidth="1"/>
    <col min="23" max="50" width="7.7265625" style="9" customWidth="1"/>
    <col min="51" max="257" width="9.1796875" style="9"/>
    <col min="258" max="258" width="3.7265625" style="9" customWidth="1"/>
    <col min="259" max="259" width="30.7265625" style="9" customWidth="1"/>
    <col min="260" max="279" width="6.7265625" style="9" customWidth="1"/>
    <col min="280" max="286" width="5.7265625" style="9" customWidth="1"/>
    <col min="287" max="513" width="9.1796875" style="9"/>
    <col min="514" max="514" width="3.7265625" style="9" customWidth="1"/>
    <col min="515" max="515" width="30.7265625" style="9" customWidth="1"/>
    <col min="516" max="535" width="6.7265625" style="9" customWidth="1"/>
    <col min="536" max="542" width="5.7265625" style="9" customWidth="1"/>
    <col min="543" max="769" width="9.1796875" style="9"/>
    <col min="770" max="770" width="3.7265625" style="9" customWidth="1"/>
    <col min="771" max="771" width="30.7265625" style="9" customWidth="1"/>
    <col min="772" max="791" width="6.7265625" style="9" customWidth="1"/>
    <col min="792" max="798" width="5.7265625" style="9" customWidth="1"/>
    <col min="799" max="1025" width="9.1796875" style="9"/>
    <col min="1026" max="1026" width="3.7265625" style="9" customWidth="1"/>
    <col min="1027" max="1027" width="30.7265625" style="9" customWidth="1"/>
    <col min="1028" max="1047" width="6.7265625" style="9" customWidth="1"/>
    <col min="1048" max="1054" width="5.7265625" style="9" customWidth="1"/>
    <col min="1055" max="1281" width="9.1796875" style="9"/>
    <col min="1282" max="1282" width="3.7265625" style="9" customWidth="1"/>
    <col min="1283" max="1283" width="30.7265625" style="9" customWidth="1"/>
    <col min="1284" max="1303" width="6.7265625" style="9" customWidth="1"/>
    <col min="1304" max="1310" width="5.7265625" style="9" customWidth="1"/>
    <col min="1311" max="1537" width="9.1796875" style="9"/>
    <col min="1538" max="1538" width="3.7265625" style="9" customWidth="1"/>
    <col min="1539" max="1539" width="30.7265625" style="9" customWidth="1"/>
    <col min="1540" max="1559" width="6.7265625" style="9" customWidth="1"/>
    <col min="1560" max="1566" width="5.7265625" style="9" customWidth="1"/>
    <col min="1567" max="1793" width="9.1796875" style="9"/>
    <col min="1794" max="1794" width="3.7265625" style="9" customWidth="1"/>
    <col min="1795" max="1795" width="30.7265625" style="9" customWidth="1"/>
    <col min="1796" max="1815" width="6.7265625" style="9" customWidth="1"/>
    <col min="1816" max="1822" width="5.7265625" style="9" customWidth="1"/>
    <col min="1823" max="2049" width="9.1796875" style="9"/>
    <col min="2050" max="2050" width="3.7265625" style="9" customWidth="1"/>
    <col min="2051" max="2051" width="30.7265625" style="9" customWidth="1"/>
    <col min="2052" max="2071" width="6.7265625" style="9" customWidth="1"/>
    <col min="2072" max="2078" width="5.7265625" style="9" customWidth="1"/>
    <col min="2079" max="2305" width="9.1796875" style="9"/>
    <col min="2306" max="2306" width="3.7265625" style="9" customWidth="1"/>
    <col min="2307" max="2307" width="30.7265625" style="9" customWidth="1"/>
    <col min="2308" max="2327" width="6.7265625" style="9" customWidth="1"/>
    <col min="2328" max="2334" width="5.7265625" style="9" customWidth="1"/>
    <col min="2335" max="2561" width="9.1796875" style="9"/>
    <col min="2562" max="2562" width="3.7265625" style="9" customWidth="1"/>
    <col min="2563" max="2563" width="30.7265625" style="9" customWidth="1"/>
    <col min="2564" max="2583" width="6.7265625" style="9" customWidth="1"/>
    <col min="2584" max="2590" width="5.7265625" style="9" customWidth="1"/>
    <col min="2591" max="2817" width="9.1796875" style="9"/>
    <col min="2818" max="2818" width="3.7265625" style="9" customWidth="1"/>
    <col min="2819" max="2819" width="30.7265625" style="9" customWidth="1"/>
    <col min="2820" max="2839" width="6.7265625" style="9" customWidth="1"/>
    <col min="2840" max="2846" width="5.7265625" style="9" customWidth="1"/>
    <col min="2847" max="3073" width="9.1796875" style="9"/>
    <col min="3074" max="3074" width="3.7265625" style="9" customWidth="1"/>
    <col min="3075" max="3075" width="30.7265625" style="9" customWidth="1"/>
    <col min="3076" max="3095" width="6.7265625" style="9" customWidth="1"/>
    <col min="3096" max="3102" width="5.7265625" style="9" customWidth="1"/>
    <col min="3103" max="3329" width="9.1796875" style="9"/>
    <col min="3330" max="3330" width="3.7265625" style="9" customWidth="1"/>
    <col min="3331" max="3331" width="30.7265625" style="9" customWidth="1"/>
    <col min="3332" max="3351" width="6.7265625" style="9" customWidth="1"/>
    <col min="3352" max="3358" width="5.7265625" style="9" customWidth="1"/>
    <col min="3359" max="3585" width="9.1796875" style="9"/>
    <col min="3586" max="3586" width="3.7265625" style="9" customWidth="1"/>
    <col min="3587" max="3587" width="30.7265625" style="9" customWidth="1"/>
    <col min="3588" max="3607" width="6.7265625" style="9" customWidth="1"/>
    <col min="3608" max="3614" width="5.7265625" style="9" customWidth="1"/>
    <col min="3615" max="3841" width="9.1796875" style="9"/>
    <col min="3842" max="3842" width="3.7265625" style="9" customWidth="1"/>
    <col min="3843" max="3843" width="30.7265625" style="9" customWidth="1"/>
    <col min="3844" max="3863" width="6.7265625" style="9" customWidth="1"/>
    <col min="3864" max="3870" width="5.7265625" style="9" customWidth="1"/>
    <col min="3871" max="4097" width="9.1796875" style="9"/>
    <col min="4098" max="4098" width="3.7265625" style="9" customWidth="1"/>
    <col min="4099" max="4099" width="30.7265625" style="9" customWidth="1"/>
    <col min="4100" max="4119" width="6.7265625" style="9" customWidth="1"/>
    <col min="4120" max="4126" width="5.7265625" style="9" customWidth="1"/>
    <col min="4127" max="4353" width="9.1796875" style="9"/>
    <col min="4354" max="4354" width="3.7265625" style="9" customWidth="1"/>
    <col min="4355" max="4355" width="30.7265625" style="9" customWidth="1"/>
    <col min="4356" max="4375" width="6.7265625" style="9" customWidth="1"/>
    <col min="4376" max="4382" width="5.7265625" style="9" customWidth="1"/>
    <col min="4383" max="4609" width="9.1796875" style="9"/>
    <col min="4610" max="4610" width="3.7265625" style="9" customWidth="1"/>
    <col min="4611" max="4611" width="30.7265625" style="9" customWidth="1"/>
    <col min="4612" max="4631" width="6.7265625" style="9" customWidth="1"/>
    <col min="4632" max="4638" width="5.7265625" style="9" customWidth="1"/>
    <col min="4639" max="4865" width="9.1796875" style="9"/>
    <col min="4866" max="4866" width="3.7265625" style="9" customWidth="1"/>
    <col min="4867" max="4867" width="30.7265625" style="9" customWidth="1"/>
    <col min="4868" max="4887" width="6.7265625" style="9" customWidth="1"/>
    <col min="4888" max="4894" width="5.7265625" style="9" customWidth="1"/>
    <col min="4895" max="5121" width="9.1796875" style="9"/>
    <col min="5122" max="5122" width="3.7265625" style="9" customWidth="1"/>
    <col min="5123" max="5123" width="30.7265625" style="9" customWidth="1"/>
    <col min="5124" max="5143" width="6.7265625" style="9" customWidth="1"/>
    <col min="5144" max="5150" width="5.7265625" style="9" customWidth="1"/>
    <col min="5151" max="5377" width="9.1796875" style="9"/>
    <col min="5378" max="5378" width="3.7265625" style="9" customWidth="1"/>
    <col min="5379" max="5379" width="30.7265625" style="9" customWidth="1"/>
    <col min="5380" max="5399" width="6.7265625" style="9" customWidth="1"/>
    <col min="5400" max="5406" width="5.7265625" style="9" customWidth="1"/>
    <col min="5407" max="5633" width="9.1796875" style="9"/>
    <col min="5634" max="5634" width="3.7265625" style="9" customWidth="1"/>
    <col min="5635" max="5635" width="30.7265625" style="9" customWidth="1"/>
    <col min="5636" max="5655" width="6.7265625" style="9" customWidth="1"/>
    <col min="5656" max="5662" width="5.7265625" style="9" customWidth="1"/>
    <col min="5663" max="5889" width="9.1796875" style="9"/>
    <col min="5890" max="5890" width="3.7265625" style="9" customWidth="1"/>
    <col min="5891" max="5891" width="30.7265625" style="9" customWidth="1"/>
    <col min="5892" max="5911" width="6.7265625" style="9" customWidth="1"/>
    <col min="5912" max="5918" width="5.7265625" style="9" customWidth="1"/>
    <col min="5919" max="6145" width="9.1796875" style="9"/>
    <col min="6146" max="6146" width="3.7265625" style="9" customWidth="1"/>
    <col min="6147" max="6147" width="30.7265625" style="9" customWidth="1"/>
    <col min="6148" max="6167" width="6.7265625" style="9" customWidth="1"/>
    <col min="6168" max="6174" width="5.7265625" style="9" customWidth="1"/>
    <col min="6175" max="6401" width="9.1796875" style="9"/>
    <col min="6402" max="6402" width="3.7265625" style="9" customWidth="1"/>
    <col min="6403" max="6403" width="30.7265625" style="9" customWidth="1"/>
    <col min="6404" max="6423" width="6.7265625" style="9" customWidth="1"/>
    <col min="6424" max="6430" width="5.7265625" style="9" customWidth="1"/>
    <col min="6431" max="6657" width="9.1796875" style="9"/>
    <col min="6658" max="6658" width="3.7265625" style="9" customWidth="1"/>
    <col min="6659" max="6659" width="30.7265625" style="9" customWidth="1"/>
    <col min="6660" max="6679" width="6.7265625" style="9" customWidth="1"/>
    <col min="6680" max="6686" width="5.7265625" style="9" customWidth="1"/>
    <col min="6687" max="6913" width="9.1796875" style="9"/>
    <col min="6914" max="6914" width="3.7265625" style="9" customWidth="1"/>
    <col min="6915" max="6915" width="30.7265625" style="9" customWidth="1"/>
    <col min="6916" max="6935" width="6.7265625" style="9" customWidth="1"/>
    <col min="6936" max="6942" width="5.7265625" style="9" customWidth="1"/>
    <col min="6943" max="7169" width="9.1796875" style="9"/>
    <col min="7170" max="7170" width="3.7265625" style="9" customWidth="1"/>
    <col min="7171" max="7171" width="30.7265625" style="9" customWidth="1"/>
    <col min="7172" max="7191" width="6.7265625" style="9" customWidth="1"/>
    <col min="7192" max="7198" width="5.7265625" style="9" customWidth="1"/>
    <col min="7199" max="7425" width="9.1796875" style="9"/>
    <col min="7426" max="7426" width="3.7265625" style="9" customWidth="1"/>
    <col min="7427" max="7427" width="30.7265625" style="9" customWidth="1"/>
    <col min="7428" max="7447" width="6.7265625" style="9" customWidth="1"/>
    <col min="7448" max="7454" width="5.7265625" style="9" customWidth="1"/>
    <col min="7455" max="7681" width="9.1796875" style="9"/>
    <col min="7682" max="7682" width="3.7265625" style="9" customWidth="1"/>
    <col min="7683" max="7683" width="30.7265625" style="9" customWidth="1"/>
    <col min="7684" max="7703" width="6.7265625" style="9" customWidth="1"/>
    <col min="7704" max="7710" width="5.7265625" style="9" customWidth="1"/>
    <col min="7711" max="7937" width="9.1796875" style="9"/>
    <col min="7938" max="7938" width="3.7265625" style="9" customWidth="1"/>
    <col min="7939" max="7939" width="30.7265625" style="9" customWidth="1"/>
    <col min="7940" max="7959" width="6.7265625" style="9" customWidth="1"/>
    <col min="7960" max="7966" width="5.7265625" style="9" customWidth="1"/>
    <col min="7967" max="8193" width="9.1796875" style="9"/>
    <col min="8194" max="8194" width="3.7265625" style="9" customWidth="1"/>
    <col min="8195" max="8195" width="30.7265625" style="9" customWidth="1"/>
    <col min="8196" max="8215" width="6.7265625" style="9" customWidth="1"/>
    <col min="8216" max="8222" width="5.7265625" style="9" customWidth="1"/>
    <col min="8223" max="8449" width="9.1796875" style="9"/>
    <col min="8450" max="8450" width="3.7265625" style="9" customWidth="1"/>
    <col min="8451" max="8451" width="30.7265625" style="9" customWidth="1"/>
    <col min="8452" max="8471" width="6.7265625" style="9" customWidth="1"/>
    <col min="8472" max="8478" width="5.7265625" style="9" customWidth="1"/>
    <col min="8479" max="8705" width="9.1796875" style="9"/>
    <col min="8706" max="8706" width="3.7265625" style="9" customWidth="1"/>
    <col min="8707" max="8707" width="30.7265625" style="9" customWidth="1"/>
    <col min="8708" max="8727" width="6.7265625" style="9" customWidth="1"/>
    <col min="8728" max="8734" width="5.7265625" style="9" customWidth="1"/>
    <col min="8735" max="8961" width="9.1796875" style="9"/>
    <col min="8962" max="8962" width="3.7265625" style="9" customWidth="1"/>
    <col min="8963" max="8963" width="30.7265625" style="9" customWidth="1"/>
    <col min="8964" max="8983" width="6.7265625" style="9" customWidth="1"/>
    <col min="8984" max="8990" width="5.7265625" style="9" customWidth="1"/>
    <col min="8991" max="9217" width="9.1796875" style="9"/>
    <col min="9218" max="9218" width="3.7265625" style="9" customWidth="1"/>
    <col min="9219" max="9219" width="30.7265625" style="9" customWidth="1"/>
    <col min="9220" max="9239" width="6.7265625" style="9" customWidth="1"/>
    <col min="9240" max="9246" width="5.7265625" style="9" customWidth="1"/>
    <col min="9247" max="9473" width="9.1796875" style="9"/>
    <col min="9474" max="9474" width="3.7265625" style="9" customWidth="1"/>
    <col min="9475" max="9475" width="30.7265625" style="9" customWidth="1"/>
    <col min="9476" max="9495" width="6.7265625" style="9" customWidth="1"/>
    <col min="9496" max="9502" width="5.7265625" style="9" customWidth="1"/>
    <col min="9503" max="9729" width="9.1796875" style="9"/>
    <col min="9730" max="9730" width="3.7265625" style="9" customWidth="1"/>
    <col min="9731" max="9731" width="30.7265625" style="9" customWidth="1"/>
    <col min="9732" max="9751" width="6.7265625" style="9" customWidth="1"/>
    <col min="9752" max="9758" width="5.7265625" style="9" customWidth="1"/>
    <col min="9759" max="9985" width="9.1796875" style="9"/>
    <col min="9986" max="9986" width="3.7265625" style="9" customWidth="1"/>
    <col min="9987" max="9987" width="30.7265625" style="9" customWidth="1"/>
    <col min="9988" max="10007" width="6.7265625" style="9" customWidth="1"/>
    <col min="10008" max="10014" width="5.7265625" style="9" customWidth="1"/>
    <col min="10015" max="10241" width="9.1796875" style="9"/>
    <col min="10242" max="10242" width="3.7265625" style="9" customWidth="1"/>
    <col min="10243" max="10243" width="30.7265625" style="9" customWidth="1"/>
    <col min="10244" max="10263" width="6.7265625" style="9" customWidth="1"/>
    <col min="10264" max="10270" width="5.7265625" style="9" customWidth="1"/>
    <col min="10271" max="10497" width="9.1796875" style="9"/>
    <col min="10498" max="10498" width="3.7265625" style="9" customWidth="1"/>
    <col min="10499" max="10499" width="30.7265625" style="9" customWidth="1"/>
    <col min="10500" max="10519" width="6.7265625" style="9" customWidth="1"/>
    <col min="10520" max="10526" width="5.7265625" style="9" customWidth="1"/>
    <col min="10527" max="10753" width="9.1796875" style="9"/>
    <col min="10754" max="10754" width="3.7265625" style="9" customWidth="1"/>
    <col min="10755" max="10755" width="30.7265625" style="9" customWidth="1"/>
    <col min="10756" max="10775" width="6.7265625" style="9" customWidth="1"/>
    <col min="10776" max="10782" width="5.7265625" style="9" customWidth="1"/>
    <col min="10783" max="11009" width="9.1796875" style="9"/>
    <col min="11010" max="11010" width="3.7265625" style="9" customWidth="1"/>
    <col min="11011" max="11011" width="30.7265625" style="9" customWidth="1"/>
    <col min="11012" max="11031" width="6.7265625" style="9" customWidth="1"/>
    <col min="11032" max="11038" width="5.7265625" style="9" customWidth="1"/>
    <col min="11039" max="11265" width="9.1796875" style="9"/>
    <col min="11266" max="11266" width="3.7265625" style="9" customWidth="1"/>
    <col min="11267" max="11267" width="30.7265625" style="9" customWidth="1"/>
    <col min="11268" max="11287" width="6.7265625" style="9" customWidth="1"/>
    <col min="11288" max="11294" width="5.7265625" style="9" customWidth="1"/>
    <col min="11295" max="11521" width="9.1796875" style="9"/>
    <col min="11522" max="11522" width="3.7265625" style="9" customWidth="1"/>
    <col min="11523" max="11523" width="30.7265625" style="9" customWidth="1"/>
    <col min="11524" max="11543" width="6.7265625" style="9" customWidth="1"/>
    <col min="11544" max="11550" width="5.7265625" style="9" customWidth="1"/>
    <col min="11551" max="11777" width="9.1796875" style="9"/>
    <col min="11778" max="11778" width="3.7265625" style="9" customWidth="1"/>
    <col min="11779" max="11779" width="30.7265625" style="9" customWidth="1"/>
    <col min="11780" max="11799" width="6.7265625" style="9" customWidth="1"/>
    <col min="11800" max="11806" width="5.7265625" style="9" customWidth="1"/>
    <col min="11807" max="12033" width="9.1796875" style="9"/>
    <col min="12034" max="12034" width="3.7265625" style="9" customWidth="1"/>
    <col min="12035" max="12035" width="30.7265625" style="9" customWidth="1"/>
    <col min="12036" max="12055" width="6.7265625" style="9" customWidth="1"/>
    <col min="12056" max="12062" width="5.7265625" style="9" customWidth="1"/>
    <col min="12063" max="12289" width="9.1796875" style="9"/>
    <col min="12290" max="12290" width="3.7265625" style="9" customWidth="1"/>
    <col min="12291" max="12291" width="30.7265625" style="9" customWidth="1"/>
    <col min="12292" max="12311" width="6.7265625" style="9" customWidth="1"/>
    <col min="12312" max="12318" width="5.7265625" style="9" customWidth="1"/>
    <col min="12319" max="12545" width="9.1796875" style="9"/>
    <col min="12546" max="12546" width="3.7265625" style="9" customWidth="1"/>
    <col min="12547" max="12547" width="30.7265625" style="9" customWidth="1"/>
    <col min="12548" max="12567" width="6.7265625" style="9" customWidth="1"/>
    <col min="12568" max="12574" width="5.7265625" style="9" customWidth="1"/>
    <col min="12575" max="12801" width="9.1796875" style="9"/>
    <col min="12802" max="12802" width="3.7265625" style="9" customWidth="1"/>
    <col min="12803" max="12803" width="30.7265625" style="9" customWidth="1"/>
    <col min="12804" max="12823" width="6.7265625" style="9" customWidth="1"/>
    <col min="12824" max="12830" width="5.7265625" style="9" customWidth="1"/>
    <col min="12831" max="13057" width="9.1796875" style="9"/>
    <col min="13058" max="13058" width="3.7265625" style="9" customWidth="1"/>
    <col min="13059" max="13059" width="30.7265625" style="9" customWidth="1"/>
    <col min="13060" max="13079" width="6.7265625" style="9" customWidth="1"/>
    <col min="13080" max="13086" width="5.7265625" style="9" customWidth="1"/>
    <col min="13087" max="13313" width="9.1796875" style="9"/>
    <col min="13314" max="13314" width="3.7265625" style="9" customWidth="1"/>
    <col min="13315" max="13315" width="30.7265625" style="9" customWidth="1"/>
    <col min="13316" max="13335" width="6.7265625" style="9" customWidth="1"/>
    <col min="13336" max="13342" width="5.7265625" style="9" customWidth="1"/>
    <col min="13343" max="13569" width="9.1796875" style="9"/>
    <col min="13570" max="13570" width="3.7265625" style="9" customWidth="1"/>
    <col min="13571" max="13571" width="30.7265625" style="9" customWidth="1"/>
    <col min="13572" max="13591" width="6.7265625" style="9" customWidth="1"/>
    <col min="13592" max="13598" width="5.7265625" style="9" customWidth="1"/>
    <col min="13599" max="13825" width="9.1796875" style="9"/>
    <col min="13826" max="13826" width="3.7265625" style="9" customWidth="1"/>
    <col min="13827" max="13827" width="30.7265625" style="9" customWidth="1"/>
    <col min="13828" max="13847" width="6.7265625" style="9" customWidth="1"/>
    <col min="13848" max="13854" width="5.7265625" style="9" customWidth="1"/>
    <col min="13855" max="14081" width="9.1796875" style="9"/>
    <col min="14082" max="14082" width="3.7265625" style="9" customWidth="1"/>
    <col min="14083" max="14083" width="30.7265625" style="9" customWidth="1"/>
    <col min="14084" max="14103" width="6.7265625" style="9" customWidth="1"/>
    <col min="14104" max="14110" width="5.7265625" style="9" customWidth="1"/>
    <col min="14111" max="14337" width="9.1796875" style="9"/>
    <col min="14338" max="14338" width="3.7265625" style="9" customWidth="1"/>
    <col min="14339" max="14339" width="30.7265625" style="9" customWidth="1"/>
    <col min="14340" max="14359" width="6.7265625" style="9" customWidth="1"/>
    <col min="14360" max="14366" width="5.7265625" style="9" customWidth="1"/>
    <col min="14367" max="14593" width="9.1796875" style="9"/>
    <col min="14594" max="14594" width="3.7265625" style="9" customWidth="1"/>
    <col min="14595" max="14595" width="30.7265625" style="9" customWidth="1"/>
    <col min="14596" max="14615" width="6.7265625" style="9" customWidth="1"/>
    <col min="14616" max="14622" width="5.7265625" style="9" customWidth="1"/>
    <col min="14623" max="14849" width="9.1796875" style="9"/>
    <col min="14850" max="14850" width="3.7265625" style="9" customWidth="1"/>
    <col min="14851" max="14851" width="30.7265625" style="9" customWidth="1"/>
    <col min="14852" max="14871" width="6.7265625" style="9" customWidth="1"/>
    <col min="14872" max="14878" width="5.7265625" style="9" customWidth="1"/>
    <col min="14879" max="15105" width="9.1796875" style="9"/>
    <col min="15106" max="15106" width="3.7265625" style="9" customWidth="1"/>
    <col min="15107" max="15107" width="30.7265625" style="9" customWidth="1"/>
    <col min="15108" max="15127" width="6.7265625" style="9" customWidth="1"/>
    <col min="15128" max="15134" width="5.7265625" style="9" customWidth="1"/>
    <col min="15135" max="15361" width="9.1796875" style="9"/>
    <col min="15362" max="15362" width="3.7265625" style="9" customWidth="1"/>
    <col min="15363" max="15363" width="30.7265625" style="9" customWidth="1"/>
    <col min="15364" max="15383" width="6.7265625" style="9" customWidth="1"/>
    <col min="15384" max="15390" width="5.7265625" style="9" customWidth="1"/>
    <col min="15391" max="15617" width="9.1796875" style="9"/>
    <col min="15618" max="15618" width="3.7265625" style="9" customWidth="1"/>
    <col min="15619" max="15619" width="30.7265625" style="9" customWidth="1"/>
    <col min="15620" max="15639" width="6.7265625" style="9" customWidth="1"/>
    <col min="15640" max="15646" width="5.7265625" style="9" customWidth="1"/>
    <col min="15647" max="15873" width="9.1796875" style="9"/>
    <col min="15874" max="15874" width="3.7265625" style="9" customWidth="1"/>
    <col min="15875" max="15875" width="30.7265625" style="9" customWidth="1"/>
    <col min="15876" max="15895" width="6.7265625" style="9" customWidth="1"/>
    <col min="15896" max="15902" width="5.7265625" style="9" customWidth="1"/>
    <col min="15903" max="16129" width="9.1796875" style="9"/>
    <col min="16130" max="16130" width="3.7265625" style="9" customWidth="1"/>
    <col min="16131" max="16131" width="30.7265625" style="9" customWidth="1"/>
    <col min="16132" max="16151" width="6.7265625" style="9" customWidth="1"/>
    <col min="16152" max="16158" width="5.7265625" style="9" customWidth="1"/>
    <col min="16159" max="16384" width="9.1796875" style="9"/>
  </cols>
  <sheetData>
    <row r="1" spans="2:23" ht="20.5" thickBot="1" x14ac:dyDescent="0.25">
      <c r="B1" s="1" t="s">
        <v>0</v>
      </c>
      <c r="C1" s="2" t="s">
        <v>234</v>
      </c>
      <c r="D1" s="3" t="s">
        <v>235</v>
      </c>
      <c r="E1" s="4" t="s">
        <v>184</v>
      </c>
      <c r="F1" s="2" t="s">
        <v>221</v>
      </c>
      <c r="G1" s="5" t="s">
        <v>222</v>
      </c>
      <c r="H1" s="6" t="s">
        <v>187</v>
      </c>
      <c r="I1" s="5" t="s">
        <v>223</v>
      </c>
      <c r="J1" s="4" t="s">
        <v>188</v>
      </c>
      <c r="K1" s="7" t="s">
        <v>189</v>
      </c>
      <c r="L1" s="5" t="s">
        <v>224</v>
      </c>
      <c r="M1" s="5" t="s">
        <v>225</v>
      </c>
      <c r="N1" s="6" t="s">
        <v>226</v>
      </c>
      <c r="O1" s="3" t="s">
        <v>227</v>
      </c>
      <c r="P1" s="8" t="s">
        <v>181</v>
      </c>
      <c r="Q1" s="7" t="s">
        <v>228</v>
      </c>
      <c r="R1" s="6" t="s">
        <v>229</v>
      </c>
      <c r="S1" s="5" t="s">
        <v>230</v>
      </c>
      <c r="T1" s="8" t="s">
        <v>231</v>
      </c>
      <c r="U1" s="8" t="s">
        <v>232</v>
      </c>
      <c r="V1" s="8" t="s">
        <v>150</v>
      </c>
      <c r="W1" s="79" t="s">
        <v>220</v>
      </c>
    </row>
    <row r="2" spans="2:23" x14ac:dyDescent="0.2">
      <c r="B2" s="10" t="s">
        <v>1</v>
      </c>
      <c r="C2" s="11">
        <v>0.4325</v>
      </c>
      <c r="D2" s="12">
        <v>0.57750000000000001</v>
      </c>
      <c r="E2" s="13">
        <v>1.01</v>
      </c>
      <c r="F2" s="11">
        <v>2.7075</v>
      </c>
      <c r="G2" s="14">
        <v>1.5774999999999999</v>
      </c>
      <c r="H2" s="15">
        <v>1.1725000000000001</v>
      </c>
      <c r="I2" s="14">
        <v>0.51</v>
      </c>
      <c r="J2" s="13">
        <v>5.9675000000000002</v>
      </c>
      <c r="K2" s="16">
        <v>2.3450000000000002</v>
      </c>
      <c r="L2" s="14">
        <v>0.92500000000000004</v>
      </c>
      <c r="M2" s="15">
        <v>0.39250000000000002</v>
      </c>
      <c r="N2" s="15">
        <v>0.76</v>
      </c>
      <c r="O2" s="12">
        <v>0.10249999999999999</v>
      </c>
      <c r="P2" s="17">
        <v>4.5250000000000004</v>
      </c>
      <c r="Q2" s="16">
        <v>0.98250000000000004</v>
      </c>
      <c r="R2" s="15">
        <v>1.2</v>
      </c>
      <c r="S2" s="14">
        <v>0.78249999999999997</v>
      </c>
      <c r="T2" s="17">
        <v>0.33</v>
      </c>
      <c r="U2" s="17">
        <v>3.2949999999999999</v>
      </c>
      <c r="V2" s="17">
        <v>14.797499999999999</v>
      </c>
      <c r="W2" s="171">
        <f>V2/V$8*100</f>
        <v>110.92578710644678</v>
      </c>
    </row>
    <row r="3" spans="2:23" x14ac:dyDescent="0.2">
      <c r="B3" s="18" t="s">
        <v>2</v>
      </c>
      <c r="C3" s="19">
        <v>0.3725</v>
      </c>
      <c r="D3" s="20">
        <v>0.59499999999999997</v>
      </c>
      <c r="E3" s="21">
        <v>0.96750000000000003</v>
      </c>
      <c r="F3" s="19">
        <v>2.9375</v>
      </c>
      <c r="G3" s="22">
        <v>1.5475000000000001</v>
      </c>
      <c r="H3" s="23">
        <v>1.0175000000000001</v>
      </c>
      <c r="I3" s="22">
        <v>0.625</v>
      </c>
      <c r="J3" s="21">
        <v>6.1275000000000004</v>
      </c>
      <c r="K3" s="24">
        <v>2.29</v>
      </c>
      <c r="L3" s="22">
        <v>1.0425</v>
      </c>
      <c r="M3" s="23">
        <v>0.36249999999999999</v>
      </c>
      <c r="N3" s="23">
        <v>0.78249999999999997</v>
      </c>
      <c r="O3" s="20">
        <v>0.11749999999999999</v>
      </c>
      <c r="P3" s="25">
        <v>4.5949999999999998</v>
      </c>
      <c r="Q3" s="24">
        <v>0.64500000000000002</v>
      </c>
      <c r="R3" s="23">
        <v>1.1375</v>
      </c>
      <c r="S3" s="22">
        <v>0.56000000000000005</v>
      </c>
      <c r="T3" s="25">
        <v>0.21</v>
      </c>
      <c r="U3" s="25">
        <v>2.5525000000000002</v>
      </c>
      <c r="V3" s="25">
        <v>14.2425</v>
      </c>
      <c r="W3" s="94">
        <f t="shared" ref="W3:W11" si="0">V3/V$8*100</f>
        <v>106.76536731634184</v>
      </c>
    </row>
    <row r="4" spans="2:23" x14ac:dyDescent="0.2">
      <c r="B4" s="18" t="s">
        <v>3</v>
      </c>
      <c r="C4" s="19">
        <v>0.52500000000000002</v>
      </c>
      <c r="D4" s="20">
        <v>0.61750000000000005</v>
      </c>
      <c r="E4" s="21">
        <v>1.1425000000000001</v>
      </c>
      <c r="F4" s="19">
        <v>2.96</v>
      </c>
      <c r="G4" s="22">
        <v>1.4675</v>
      </c>
      <c r="H4" s="23">
        <v>1.07</v>
      </c>
      <c r="I4" s="22">
        <v>0.42749999999999999</v>
      </c>
      <c r="J4" s="21">
        <v>5.9249999999999998</v>
      </c>
      <c r="K4" s="24">
        <v>2.2999999999999998</v>
      </c>
      <c r="L4" s="22">
        <v>0.86499999999999999</v>
      </c>
      <c r="M4" s="23">
        <v>0.37</v>
      </c>
      <c r="N4" s="23">
        <v>0.75249999999999995</v>
      </c>
      <c r="O4" s="20">
        <v>0.13</v>
      </c>
      <c r="P4" s="25">
        <v>4.4175000000000004</v>
      </c>
      <c r="Q4" s="24">
        <v>0.61750000000000005</v>
      </c>
      <c r="R4" s="23">
        <v>1.145</v>
      </c>
      <c r="S4" s="22">
        <v>0.49</v>
      </c>
      <c r="T4" s="25">
        <v>0.24</v>
      </c>
      <c r="U4" s="25">
        <v>2.4925000000000002</v>
      </c>
      <c r="V4" s="25">
        <v>13.977499999999999</v>
      </c>
      <c r="W4" s="94">
        <f t="shared" si="0"/>
        <v>104.77886056971512</v>
      </c>
    </row>
    <row r="5" spans="2:23" x14ac:dyDescent="0.2">
      <c r="B5" s="18" t="s">
        <v>4</v>
      </c>
      <c r="C5" s="19">
        <v>0.34749999999999998</v>
      </c>
      <c r="D5" s="20">
        <v>0.505</v>
      </c>
      <c r="E5" s="21">
        <v>0.85250000000000004</v>
      </c>
      <c r="F5" s="19">
        <v>2.4624999999999999</v>
      </c>
      <c r="G5" s="22">
        <v>1.58</v>
      </c>
      <c r="H5" s="23">
        <v>1.085</v>
      </c>
      <c r="I5" s="22">
        <v>0.39750000000000002</v>
      </c>
      <c r="J5" s="21">
        <v>5.5250000000000004</v>
      </c>
      <c r="K5" s="24">
        <v>2.3075000000000001</v>
      </c>
      <c r="L5" s="22">
        <v>0.83499999999999996</v>
      </c>
      <c r="M5" s="23">
        <v>0.4</v>
      </c>
      <c r="N5" s="23">
        <v>0.84</v>
      </c>
      <c r="O5" s="20">
        <v>0.12</v>
      </c>
      <c r="P5" s="25">
        <v>4.5025000000000004</v>
      </c>
      <c r="Q5" s="24">
        <v>1.08</v>
      </c>
      <c r="R5" s="23">
        <v>1.0549999999999999</v>
      </c>
      <c r="S5" s="22">
        <v>0.49249999999999999</v>
      </c>
      <c r="T5" s="25">
        <v>0.21</v>
      </c>
      <c r="U5" s="25">
        <v>2.8374999999999999</v>
      </c>
      <c r="V5" s="25">
        <v>13.717499999999999</v>
      </c>
      <c r="W5" s="94">
        <f t="shared" si="0"/>
        <v>102.82983508245877</v>
      </c>
    </row>
    <row r="6" spans="2:23" x14ac:dyDescent="0.2">
      <c r="B6" s="18" t="s">
        <v>5</v>
      </c>
      <c r="C6" s="19">
        <v>0.45750000000000002</v>
      </c>
      <c r="D6" s="20">
        <v>0.67749999999999999</v>
      </c>
      <c r="E6" s="21">
        <v>1.135</v>
      </c>
      <c r="F6" s="19">
        <v>2.5575000000000001</v>
      </c>
      <c r="G6" s="22">
        <v>1.5925</v>
      </c>
      <c r="H6" s="23">
        <v>1.04</v>
      </c>
      <c r="I6" s="22">
        <v>0.58250000000000002</v>
      </c>
      <c r="J6" s="21">
        <v>5.7725</v>
      </c>
      <c r="K6" s="24">
        <v>2.0249999999999999</v>
      </c>
      <c r="L6" s="22">
        <v>1.0425</v>
      </c>
      <c r="M6" s="23">
        <v>0.32250000000000001</v>
      </c>
      <c r="N6" s="23">
        <v>0.89749999999999996</v>
      </c>
      <c r="O6" s="20">
        <v>0.185</v>
      </c>
      <c r="P6" s="25">
        <v>4.4725000000000001</v>
      </c>
      <c r="Q6" s="24">
        <v>0.40500000000000003</v>
      </c>
      <c r="R6" s="23">
        <v>1.1399999999999999</v>
      </c>
      <c r="S6" s="22">
        <v>0.45250000000000001</v>
      </c>
      <c r="T6" s="25">
        <v>0.19</v>
      </c>
      <c r="U6" s="25">
        <v>2.1875</v>
      </c>
      <c r="V6" s="25">
        <v>13.567500000000001</v>
      </c>
      <c r="W6" s="94">
        <f t="shared" si="0"/>
        <v>101.70539730134934</v>
      </c>
    </row>
    <row r="7" spans="2:23" x14ac:dyDescent="0.2">
      <c r="B7" s="18" t="s">
        <v>6</v>
      </c>
      <c r="C7" s="19">
        <v>0.33750000000000002</v>
      </c>
      <c r="D7" s="20">
        <v>0.48749999999999999</v>
      </c>
      <c r="E7" s="21">
        <v>0.82499999999999996</v>
      </c>
      <c r="F7" s="19">
        <v>2.5674999999999999</v>
      </c>
      <c r="G7" s="22">
        <v>1.4</v>
      </c>
      <c r="H7" s="23">
        <v>0.97</v>
      </c>
      <c r="I7" s="22">
        <v>0.375</v>
      </c>
      <c r="J7" s="21">
        <v>5.3125</v>
      </c>
      <c r="K7" s="24">
        <v>2.25</v>
      </c>
      <c r="L7" s="22">
        <v>0.82</v>
      </c>
      <c r="M7" s="23">
        <v>0.34</v>
      </c>
      <c r="N7" s="23">
        <v>0.76249999999999996</v>
      </c>
      <c r="O7" s="20">
        <v>0.125</v>
      </c>
      <c r="P7" s="25">
        <v>4.2975000000000003</v>
      </c>
      <c r="Q7" s="24">
        <v>1.0825</v>
      </c>
      <c r="R7" s="23">
        <v>1.1125</v>
      </c>
      <c r="S7" s="22">
        <v>0.59499999999999997</v>
      </c>
      <c r="T7" s="25">
        <v>0.28749999999999998</v>
      </c>
      <c r="U7" s="25">
        <v>3.0775000000000001</v>
      </c>
      <c r="V7" s="25">
        <v>13.512499999999999</v>
      </c>
      <c r="W7" s="94">
        <f t="shared" si="0"/>
        <v>101.29310344827587</v>
      </c>
    </row>
    <row r="8" spans="2:23" x14ac:dyDescent="0.2">
      <c r="B8" s="18" t="s">
        <v>7</v>
      </c>
      <c r="C8" s="19">
        <v>0.52</v>
      </c>
      <c r="D8" s="20">
        <v>0.53500000000000003</v>
      </c>
      <c r="E8" s="21">
        <v>1.0549999999999999</v>
      </c>
      <c r="F8" s="19">
        <v>2.4950000000000001</v>
      </c>
      <c r="G8" s="22">
        <v>1.5149999999999999</v>
      </c>
      <c r="H8" s="23">
        <v>1.1174999999999999</v>
      </c>
      <c r="I8" s="22">
        <v>0.45750000000000002</v>
      </c>
      <c r="J8" s="21">
        <v>5.585</v>
      </c>
      <c r="K8" s="24">
        <v>2.2174999999999998</v>
      </c>
      <c r="L8" s="22">
        <v>0.84</v>
      </c>
      <c r="M8" s="23">
        <v>0.32750000000000001</v>
      </c>
      <c r="N8" s="23">
        <v>0.70499999999999996</v>
      </c>
      <c r="O8" s="20">
        <v>0.1225</v>
      </c>
      <c r="P8" s="25">
        <v>4.2125000000000004</v>
      </c>
      <c r="Q8" s="24">
        <v>0.71499999999999997</v>
      </c>
      <c r="R8" s="23">
        <v>1.085</v>
      </c>
      <c r="S8" s="22">
        <v>0.47749999999999998</v>
      </c>
      <c r="T8" s="25">
        <v>0.21</v>
      </c>
      <c r="U8" s="25">
        <v>2.4874999999999998</v>
      </c>
      <c r="V8" s="25">
        <v>13.34</v>
      </c>
      <c r="W8" s="94">
        <f t="shared" si="0"/>
        <v>100</v>
      </c>
    </row>
    <row r="9" spans="2:23" x14ac:dyDescent="0.2">
      <c r="B9" s="18" t="s">
        <v>8</v>
      </c>
      <c r="C9" s="19">
        <v>0.40749999999999997</v>
      </c>
      <c r="D9" s="20">
        <v>0.40500000000000003</v>
      </c>
      <c r="E9" s="21">
        <v>0.8125</v>
      </c>
      <c r="F9" s="19">
        <v>2.5350000000000001</v>
      </c>
      <c r="G9" s="22">
        <v>1.4850000000000001</v>
      </c>
      <c r="H9" s="23">
        <v>1.1025</v>
      </c>
      <c r="I9" s="22">
        <v>0.37</v>
      </c>
      <c r="J9" s="21">
        <v>5.4924999999999997</v>
      </c>
      <c r="K9" s="24">
        <v>2.165</v>
      </c>
      <c r="L9" s="22">
        <v>0.82</v>
      </c>
      <c r="M9" s="23">
        <v>0.32250000000000001</v>
      </c>
      <c r="N9" s="23">
        <v>0.76249999999999996</v>
      </c>
      <c r="O9" s="20">
        <v>0.1225</v>
      </c>
      <c r="P9" s="25">
        <v>4.1924999999999999</v>
      </c>
      <c r="Q9" s="24">
        <v>0.90749999999999997</v>
      </c>
      <c r="R9" s="23">
        <v>1.145</v>
      </c>
      <c r="S9" s="22">
        <v>0.48749999999999999</v>
      </c>
      <c r="T9" s="25">
        <v>0.20749999999999999</v>
      </c>
      <c r="U9" s="25">
        <v>2.7475000000000001</v>
      </c>
      <c r="V9" s="25">
        <v>13.244999999999999</v>
      </c>
      <c r="W9" s="94">
        <f t="shared" si="0"/>
        <v>99.287856071964015</v>
      </c>
    </row>
    <row r="10" spans="2:23" x14ac:dyDescent="0.2">
      <c r="B10" s="18" t="s">
        <v>9</v>
      </c>
      <c r="C10" s="19">
        <v>0.4325</v>
      </c>
      <c r="D10" s="20">
        <v>0.42499999999999999</v>
      </c>
      <c r="E10" s="21">
        <v>0.85750000000000004</v>
      </c>
      <c r="F10" s="19">
        <v>2.4700000000000002</v>
      </c>
      <c r="G10" s="22">
        <v>1.53</v>
      </c>
      <c r="H10" s="23">
        <v>1.0349999999999999</v>
      </c>
      <c r="I10" s="22">
        <v>0.435</v>
      </c>
      <c r="J10" s="21">
        <v>5.47</v>
      </c>
      <c r="K10" s="24">
        <v>2.0474999999999999</v>
      </c>
      <c r="L10" s="22">
        <v>0.89</v>
      </c>
      <c r="M10" s="23">
        <v>0.3725</v>
      </c>
      <c r="N10" s="23">
        <v>0.65</v>
      </c>
      <c r="O10" s="20">
        <v>6.5000000000000002E-2</v>
      </c>
      <c r="P10" s="25">
        <v>4.0250000000000004</v>
      </c>
      <c r="Q10" s="24">
        <v>0.76249999999999996</v>
      </c>
      <c r="R10" s="23">
        <v>1.2275</v>
      </c>
      <c r="S10" s="22">
        <v>0.5575</v>
      </c>
      <c r="T10" s="25">
        <v>0.27500000000000002</v>
      </c>
      <c r="U10" s="25">
        <v>2.8224999999999998</v>
      </c>
      <c r="V10" s="25">
        <v>13.175000000000001</v>
      </c>
      <c r="W10" s="94">
        <f t="shared" si="0"/>
        <v>98.763118440779621</v>
      </c>
    </row>
    <row r="11" spans="2:23" x14ac:dyDescent="0.2">
      <c r="B11" s="26" t="s">
        <v>10</v>
      </c>
      <c r="C11" s="27">
        <v>0.4325</v>
      </c>
      <c r="D11" s="28">
        <v>0.55500000000000005</v>
      </c>
      <c r="E11" s="29">
        <v>0.98750000000000004</v>
      </c>
      <c r="F11" s="27">
        <v>2.34</v>
      </c>
      <c r="G11" s="30">
        <v>1.4650000000000001</v>
      </c>
      <c r="H11" s="31">
        <v>1.0375000000000001</v>
      </c>
      <c r="I11" s="30">
        <v>0.38</v>
      </c>
      <c r="J11" s="29">
        <v>5.2225000000000001</v>
      </c>
      <c r="K11" s="32">
        <v>2.1425000000000001</v>
      </c>
      <c r="L11" s="30">
        <v>0.88249999999999995</v>
      </c>
      <c r="M11" s="31">
        <v>0.39</v>
      </c>
      <c r="N11" s="31">
        <v>0.71750000000000003</v>
      </c>
      <c r="O11" s="28">
        <v>9.2499999999999999E-2</v>
      </c>
      <c r="P11" s="33">
        <v>4.2249999999999996</v>
      </c>
      <c r="Q11" s="32">
        <v>0.8</v>
      </c>
      <c r="R11" s="31">
        <v>1.02</v>
      </c>
      <c r="S11" s="30">
        <v>0.56999999999999995</v>
      </c>
      <c r="T11" s="33">
        <v>0.20250000000000001</v>
      </c>
      <c r="U11" s="33">
        <v>2.5924999999999998</v>
      </c>
      <c r="V11" s="33">
        <v>13.0275</v>
      </c>
      <c r="W11" s="94">
        <f t="shared" si="0"/>
        <v>97.657421289355312</v>
      </c>
    </row>
    <row r="12" spans="2:23" x14ac:dyDescent="0.2">
      <c r="B12" s="26"/>
      <c r="C12" s="27"/>
      <c r="D12" s="28"/>
      <c r="E12" s="29"/>
      <c r="F12" s="27"/>
      <c r="G12" s="30"/>
      <c r="H12" s="31"/>
      <c r="I12" s="30"/>
      <c r="J12" s="29"/>
      <c r="K12" s="32"/>
      <c r="L12" s="30"/>
      <c r="M12" s="31"/>
      <c r="N12" s="31"/>
      <c r="O12" s="28"/>
      <c r="P12" s="33"/>
      <c r="Q12" s="32"/>
      <c r="R12" s="31"/>
      <c r="S12" s="30"/>
      <c r="T12" s="33"/>
      <c r="U12" s="33"/>
      <c r="V12" s="33"/>
      <c r="W12" s="171"/>
    </row>
    <row r="13" spans="2:23" x14ac:dyDescent="0.2">
      <c r="B13" s="18" t="s">
        <v>11</v>
      </c>
      <c r="C13" s="19">
        <v>0.42649999999999999</v>
      </c>
      <c r="D13" s="20">
        <v>0.53800000000000003</v>
      </c>
      <c r="E13" s="21">
        <v>0.96450000000000002</v>
      </c>
      <c r="F13" s="19">
        <v>2.6032500000000001</v>
      </c>
      <c r="G13" s="22">
        <v>1.516</v>
      </c>
      <c r="H13" s="23">
        <v>1.0647500000000001</v>
      </c>
      <c r="I13" s="22">
        <v>0.45600000000000002</v>
      </c>
      <c r="J13" s="21">
        <v>5.64</v>
      </c>
      <c r="K13" s="24">
        <v>2.2090000000000001</v>
      </c>
      <c r="L13" s="22">
        <v>0.89624999999999999</v>
      </c>
      <c r="M13" s="23">
        <v>0.36</v>
      </c>
      <c r="N13" s="23">
        <v>0.76300000000000001</v>
      </c>
      <c r="O13" s="20">
        <v>0.11824999999999999</v>
      </c>
      <c r="P13" s="25">
        <v>4.3464999999999998</v>
      </c>
      <c r="Q13" s="24">
        <v>0.79974999999999996</v>
      </c>
      <c r="R13" s="23">
        <v>1.1267499999999999</v>
      </c>
      <c r="S13" s="22">
        <v>0.54649999999999999</v>
      </c>
      <c r="T13" s="25">
        <v>0.23624999999999999</v>
      </c>
      <c r="U13" s="25">
        <v>2.7092499999999999</v>
      </c>
      <c r="V13" s="25">
        <v>13.66025</v>
      </c>
      <c r="W13" s="94"/>
    </row>
    <row r="14" spans="2:23" x14ac:dyDescent="0.2">
      <c r="B14" s="18" t="s">
        <v>12</v>
      </c>
      <c r="C14" s="19">
        <v>0.1946</v>
      </c>
      <c r="D14" s="20">
        <v>0.13500000000000001</v>
      </c>
      <c r="E14" s="21">
        <v>0.2747</v>
      </c>
      <c r="F14" s="19">
        <v>0.53010000000000002</v>
      </c>
      <c r="G14" s="22">
        <v>0.1187</v>
      </c>
      <c r="H14" s="23">
        <v>0.22040000000000001</v>
      </c>
      <c r="I14" s="22">
        <v>0.13159999999999999</v>
      </c>
      <c r="J14" s="21">
        <v>0.65810000000000002</v>
      </c>
      <c r="K14" s="24">
        <v>0.2046</v>
      </c>
      <c r="L14" s="22">
        <v>0.1042</v>
      </c>
      <c r="M14" s="23">
        <v>7.3800000000000004E-2</v>
      </c>
      <c r="N14" s="23">
        <v>0.12</v>
      </c>
      <c r="O14" s="20">
        <v>6.0900000000000003E-2</v>
      </c>
      <c r="P14" s="25">
        <v>0.39929999999999999</v>
      </c>
      <c r="Q14" s="24">
        <v>0.37869999999999998</v>
      </c>
      <c r="R14" s="23">
        <v>0.28210000000000002</v>
      </c>
      <c r="S14" s="22">
        <v>0.22</v>
      </c>
      <c r="T14" s="25">
        <v>0.1207</v>
      </c>
      <c r="U14" s="25">
        <v>0.57350000000000001</v>
      </c>
      <c r="V14" s="25">
        <v>1.0862000000000001</v>
      </c>
      <c r="W14" s="94"/>
    </row>
    <row r="15" spans="2:23" ht="10.5" thickBot="1" x14ac:dyDescent="0.25">
      <c r="B15" s="34" t="s">
        <v>13</v>
      </c>
      <c r="C15" s="35">
        <v>31.453430000000001</v>
      </c>
      <c r="D15" s="36">
        <v>17.295010000000001</v>
      </c>
      <c r="E15" s="37">
        <v>19.633939999999999</v>
      </c>
      <c r="F15" s="35">
        <v>14.03623</v>
      </c>
      <c r="G15" s="38">
        <v>5.3957259999999998</v>
      </c>
      <c r="H15" s="39">
        <v>14.2674</v>
      </c>
      <c r="I15" s="38">
        <v>19.896830000000001</v>
      </c>
      <c r="J15" s="37">
        <v>8.0425529999999998</v>
      </c>
      <c r="K15" s="40">
        <v>6.3838879999999998</v>
      </c>
      <c r="L15" s="38">
        <v>8.0113310000000002</v>
      </c>
      <c r="M15" s="39">
        <v>14.12252</v>
      </c>
      <c r="N15" s="39">
        <v>10.839650000000001</v>
      </c>
      <c r="O15" s="36">
        <v>35.48048</v>
      </c>
      <c r="P15" s="41">
        <v>6.3325740000000001</v>
      </c>
      <c r="Q15" s="40">
        <v>32.63467</v>
      </c>
      <c r="R15" s="39">
        <v>17.255960000000002</v>
      </c>
      <c r="S15" s="38">
        <v>27.748449999999998</v>
      </c>
      <c r="T15" s="41">
        <v>35.222299999999997</v>
      </c>
      <c r="U15" s="41">
        <v>14.5906</v>
      </c>
      <c r="V15" s="41">
        <v>5.4807180000000004</v>
      </c>
      <c r="W15" s="106"/>
    </row>
    <row r="16" spans="2:23" s="128" customFormat="1" ht="10.5" thickBot="1" x14ac:dyDescent="0.4">
      <c r="B16" s="311" t="s">
        <v>233</v>
      </c>
      <c r="C16" s="312"/>
      <c r="D16" s="312"/>
      <c r="E16" s="312"/>
      <c r="F16" s="312"/>
      <c r="G16" s="312"/>
      <c r="H16" s="312"/>
      <c r="I16" s="312"/>
      <c r="J16" s="312"/>
      <c r="K16" s="312"/>
      <c r="L16" s="312"/>
      <c r="M16" s="312"/>
      <c r="N16" s="312"/>
      <c r="O16" s="312"/>
      <c r="P16" s="312"/>
      <c r="Q16" s="312"/>
      <c r="R16" s="312"/>
      <c r="S16" s="312"/>
      <c r="T16" s="312"/>
      <c r="U16" s="312"/>
      <c r="V16" s="312"/>
      <c r="W16" s="313"/>
    </row>
    <row r="17" spans="2:23" x14ac:dyDescent="0.2"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</row>
    <row r="18" spans="2:23" ht="10.5" thickBot="1" x14ac:dyDescent="0.25"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</row>
    <row r="19" spans="2:23" ht="20.5" thickBot="1" x14ac:dyDescent="0.25">
      <c r="B19" s="1" t="s">
        <v>14</v>
      </c>
      <c r="C19" s="2" t="s">
        <v>236</v>
      </c>
      <c r="D19" s="3" t="s">
        <v>223</v>
      </c>
      <c r="E19" s="4" t="s">
        <v>188</v>
      </c>
      <c r="F19" s="2" t="s">
        <v>237</v>
      </c>
      <c r="G19" s="5" t="s">
        <v>224</v>
      </c>
      <c r="H19" s="6" t="s">
        <v>225</v>
      </c>
      <c r="I19" s="5" t="s">
        <v>226</v>
      </c>
      <c r="J19" s="8" t="s">
        <v>238</v>
      </c>
      <c r="K19" s="4" t="s">
        <v>181</v>
      </c>
      <c r="L19" s="7" t="s">
        <v>239</v>
      </c>
      <c r="M19" s="5" t="s">
        <v>229</v>
      </c>
      <c r="N19" s="5" t="s">
        <v>230</v>
      </c>
      <c r="O19" s="3" t="s">
        <v>231</v>
      </c>
      <c r="P19" s="8" t="s">
        <v>232</v>
      </c>
      <c r="Q19" s="7" t="s">
        <v>240</v>
      </c>
      <c r="R19" s="5" t="s">
        <v>241</v>
      </c>
      <c r="S19" s="5" t="s">
        <v>242</v>
      </c>
      <c r="T19" s="8" t="s">
        <v>243</v>
      </c>
      <c r="U19" s="8" t="s">
        <v>170</v>
      </c>
      <c r="V19" s="8" t="s">
        <v>150</v>
      </c>
      <c r="W19" s="79" t="s">
        <v>220</v>
      </c>
    </row>
    <row r="20" spans="2:23" x14ac:dyDescent="0.2">
      <c r="B20" s="10" t="s">
        <v>4</v>
      </c>
      <c r="C20" s="11">
        <v>1.5825</v>
      </c>
      <c r="D20" s="12">
        <v>0.76500000000000001</v>
      </c>
      <c r="E20" s="13">
        <v>2.3475000000000001</v>
      </c>
      <c r="F20" s="11">
        <v>4.1375000000000002</v>
      </c>
      <c r="G20" s="14">
        <v>1.2075</v>
      </c>
      <c r="H20" s="15">
        <v>0.84499999999999997</v>
      </c>
      <c r="I20" s="14">
        <v>1.2224999999999999</v>
      </c>
      <c r="J20" s="17">
        <v>0.42</v>
      </c>
      <c r="K20" s="13">
        <v>7.83</v>
      </c>
      <c r="L20" s="16">
        <v>3.0575000000000001</v>
      </c>
      <c r="M20" s="14">
        <v>1.43</v>
      </c>
      <c r="N20" s="15">
        <v>0.995</v>
      </c>
      <c r="O20" s="12">
        <v>0.58750000000000002</v>
      </c>
      <c r="P20" s="17">
        <v>6.0674999999999999</v>
      </c>
      <c r="Q20" s="16">
        <v>3.1475</v>
      </c>
      <c r="R20" s="14">
        <v>0.87</v>
      </c>
      <c r="S20" s="14">
        <v>0.3</v>
      </c>
      <c r="T20" s="17">
        <v>0.33</v>
      </c>
      <c r="U20" s="17">
        <v>4.6475</v>
      </c>
      <c r="V20" s="17">
        <v>20.892499999999998</v>
      </c>
      <c r="W20" s="171">
        <f>V20/V$28*100</f>
        <v>117.15968035889529</v>
      </c>
    </row>
    <row r="21" spans="2:23" x14ac:dyDescent="0.2">
      <c r="B21" s="18" t="s">
        <v>1</v>
      </c>
      <c r="C21" s="19">
        <v>1.3025</v>
      </c>
      <c r="D21" s="20">
        <v>0.73</v>
      </c>
      <c r="E21" s="21">
        <v>2.0350000000000001</v>
      </c>
      <c r="F21" s="19">
        <v>3.64</v>
      </c>
      <c r="G21" s="22">
        <v>1.0974999999999999</v>
      </c>
      <c r="H21" s="23">
        <v>0.91</v>
      </c>
      <c r="I21" s="22">
        <v>1.25</v>
      </c>
      <c r="J21" s="25">
        <v>0.51500000000000001</v>
      </c>
      <c r="K21" s="21">
        <v>7.4124999999999996</v>
      </c>
      <c r="L21" s="24">
        <v>2.5274999999999999</v>
      </c>
      <c r="M21" s="22">
        <v>1.4575</v>
      </c>
      <c r="N21" s="23">
        <v>0.9</v>
      </c>
      <c r="O21" s="20">
        <v>0.64</v>
      </c>
      <c r="P21" s="25">
        <v>5.5274999999999999</v>
      </c>
      <c r="Q21" s="24">
        <v>2.5325000000000002</v>
      </c>
      <c r="R21" s="22">
        <v>0.745</v>
      </c>
      <c r="S21" s="22">
        <v>0.35249999999999998</v>
      </c>
      <c r="T21" s="25">
        <v>0.31</v>
      </c>
      <c r="U21" s="25">
        <v>3.9375</v>
      </c>
      <c r="V21" s="25">
        <v>18.912500000000001</v>
      </c>
      <c r="W21" s="94">
        <f t="shared" ref="W21:W31" si="1">V21/V$28*100</f>
        <v>106.05635777372775</v>
      </c>
    </row>
    <row r="22" spans="2:23" x14ac:dyDescent="0.2">
      <c r="B22" s="18" t="s">
        <v>6</v>
      </c>
      <c r="C22" s="19">
        <v>1.36</v>
      </c>
      <c r="D22" s="20">
        <v>0.64749999999999996</v>
      </c>
      <c r="E22" s="21">
        <v>2.0049999999999999</v>
      </c>
      <c r="F22" s="19">
        <v>3.9649999999999999</v>
      </c>
      <c r="G22" s="22">
        <v>1.2150000000000001</v>
      </c>
      <c r="H22" s="23">
        <v>0.74250000000000005</v>
      </c>
      <c r="I22" s="22">
        <v>1.1575</v>
      </c>
      <c r="J22" s="25">
        <v>0.5</v>
      </c>
      <c r="K22" s="21">
        <v>7.58</v>
      </c>
      <c r="L22" s="24">
        <v>2.7974999999999999</v>
      </c>
      <c r="M22" s="22">
        <v>1.1475</v>
      </c>
      <c r="N22" s="23">
        <v>0.83750000000000002</v>
      </c>
      <c r="O22" s="20">
        <v>0.5</v>
      </c>
      <c r="P22" s="25">
        <v>5.2850000000000001</v>
      </c>
      <c r="Q22" s="24">
        <v>2.7875000000000001</v>
      </c>
      <c r="R22" s="22">
        <v>0.73750000000000004</v>
      </c>
      <c r="S22" s="22">
        <v>0.26500000000000001</v>
      </c>
      <c r="T22" s="25">
        <v>0.21249999999999999</v>
      </c>
      <c r="U22" s="25">
        <v>4.0025000000000004</v>
      </c>
      <c r="V22" s="25">
        <v>18.8675</v>
      </c>
      <c r="W22" s="94">
        <f t="shared" si="1"/>
        <v>105.80400953315576</v>
      </c>
    </row>
    <row r="23" spans="2:23" x14ac:dyDescent="0.2">
      <c r="B23" s="18" t="s">
        <v>8</v>
      </c>
      <c r="C23" s="19">
        <v>1.2524999999999999</v>
      </c>
      <c r="D23" s="20">
        <v>0.71250000000000002</v>
      </c>
      <c r="E23" s="21">
        <v>1.96</v>
      </c>
      <c r="F23" s="19">
        <v>4.13</v>
      </c>
      <c r="G23" s="22">
        <v>1.2350000000000001</v>
      </c>
      <c r="H23" s="23">
        <v>0.77749999999999997</v>
      </c>
      <c r="I23" s="22">
        <v>1.02</v>
      </c>
      <c r="J23" s="25">
        <v>0.44750000000000001</v>
      </c>
      <c r="K23" s="21">
        <v>7.6074999999999999</v>
      </c>
      <c r="L23" s="24">
        <v>2.5550000000000002</v>
      </c>
      <c r="M23" s="22">
        <v>1.38</v>
      </c>
      <c r="N23" s="23">
        <v>0.82750000000000001</v>
      </c>
      <c r="O23" s="20">
        <v>0.54749999999999999</v>
      </c>
      <c r="P23" s="25">
        <v>5.3125</v>
      </c>
      <c r="Q23" s="24">
        <v>2.3374999999999999</v>
      </c>
      <c r="R23" s="22">
        <v>0.6825</v>
      </c>
      <c r="S23" s="22">
        <v>0.35</v>
      </c>
      <c r="T23" s="25">
        <v>0.28999999999999998</v>
      </c>
      <c r="U23" s="25">
        <v>3.6549999999999998</v>
      </c>
      <c r="V23" s="25">
        <v>18.535</v>
      </c>
      <c r="W23" s="94">
        <f t="shared" si="1"/>
        <v>103.93943642226273</v>
      </c>
    </row>
    <row r="24" spans="2:23" x14ac:dyDescent="0.2">
      <c r="B24" s="18" t="s">
        <v>15</v>
      </c>
      <c r="C24" s="19">
        <v>1.84</v>
      </c>
      <c r="D24" s="20">
        <v>0.91500000000000004</v>
      </c>
      <c r="E24" s="21">
        <v>2.7524999999999999</v>
      </c>
      <c r="F24" s="19">
        <v>3.6475</v>
      </c>
      <c r="G24" s="22">
        <v>1.5175000000000001</v>
      </c>
      <c r="H24" s="23">
        <v>0.79</v>
      </c>
      <c r="I24" s="22">
        <v>1.23</v>
      </c>
      <c r="J24" s="25">
        <v>0.57999999999999996</v>
      </c>
      <c r="K24" s="21">
        <v>7.7625000000000002</v>
      </c>
      <c r="L24" s="24">
        <v>1.9475</v>
      </c>
      <c r="M24" s="22">
        <v>1.2</v>
      </c>
      <c r="N24" s="23">
        <v>0.69</v>
      </c>
      <c r="O24" s="20">
        <v>0.4975</v>
      </c>
      <c r="P24" s="25">
        <v>4.3324999999999996</v>
      </c>
      <c r="Q24" s="24">
        <v>2.2524999999999999</v>
      </c>
      <c r="R24" s="22">
        <v>0.67749999999999999</v>
      </c>
      <c r="S24" s="22">
        <v>0.23</v>
      </c>
      <c r="T24" s="25">
        <v>0.2475</v>
      </c>
      <c r="U24" s="25">
        <v>3.41</v>
      </c>
      <c r="V24" s="25">
        <v>18.2575</v>
      </c>
      <c r="W24" s="94">
        <f t="shared" si="1"/>
        <v>102.38328893873545</v>
      </c>
    </row>
    <row r="25" spans="2:23" x14ac:dyDescent="0.2">
      <c r="B25" s="18" t="s">
        <v>10</v>
      </c>
      <c r="C25" s="19">
        <v>1.365</v>
      </c>
      <c r="D25" s="20">
        <v>0.76500000000000001</v>
      </c>
      <c r="E25" s="21">
        <v>2.1274999999999999</v>
      </c>
      <c r="F25" s="19">
        <v>3.7149999999999999</v>
      </c>
      <c r="G25" s="22">
        <v>1.405</v>
      </c>
      <c r="H25" s="23">
        <v>0.73499999999999999</v>
      </c>
      <c r="I25" s="22">
        <v>1.1725000000000001</v>
      </c>
      <c r="J25" s="25">
        <v>0.51</v>
      </c>
      <c r="K25" s="21">
        <v>7.53</v>
      </c>
      <c r="L25" s="24">
        <v>2.3849999999999998</v>
      </c>
      <c r="M25" s="22">
        <v>1.1599999999999999</v>
      </c>
      <c r="N25" s="23">
        <v>0.72499999999999998</v>
      </c>
      <c r="O25" s="20">
        <v>0.46250000000000002</v>
      </c>
      <c r="P25" s="25">
        <v>4.7374999999999998</v>
      </c>
      <c r="Q25" s="24">
        <v>2.63</v>
      </c>
      <c r="R25" s="22">
        <v>0.6825</v>
      </c>
      <c r="S25" s="22">
        <v>0.31</v>
      </c>
      <c r="T25" s="25">
        <v>0.21</v>
      </c>
      <c r="U25" s="25">
        <v>3.835</v>
      </c>
      <c r="V25" s="25">
        <v>18.23</v>
      </c>
      <c r="W25" s="94">
        <f t="shared" si="1"/>
        <v>102.22907612505259</v>
      </c>
    </row>
    <row r="26" spans="2:23" x14ac:dyDescent="0.2">
      <c r="B26" s="18" t="s">
        <v>3</v>
      </c>
      <c r="C26" s="19">
        <v>1.56</v>
      </c>
      <c r="D26" s="20">
        <v>0.89749999999999996</v>
      </c>
      <c r="E26" s="21">
        <v>2.46</v>
      </c>
      <c r="F26" s="19">
        <v>3.9824999999999999</v>
      </c>
      <c r="G26" s="22">
        <v>1.38</v>
      </c>
      <c r="H26" s="23">
        <v>0.78749999999999998</v>
      </c>
      <c r="I26" s="22">
        <v>1.105</v>
      </c>
      <c r="J26" s="25">
        <v>0.51500000000000001</v>
      </c>
      <c r="K26" s="21">
        <v>7.7649999999999997</v>
      </c>
      <c r="L26" s="24">
        <v>2.4125000000000001</v>
      </c>
      <c r="M26" s="22">
        <v>0.96499999999999997</v>
      </c>
      <c r="N26" s="23">
        <v>0.73499999999999999</v>
      </c>
      <c r="O26" s="20">
        <v>0.38250000000000001</v>
      </c>
      <c r="P26" s="25">
        <v>4.49</v>
      </c>
      <c r="Q26" s="24">
        <v>2.3250000000000002</v>
      </c>
      <c r="R26" s="22">
        <v>0.52</v>
      </c>
      <c r="S26" s="22">
        <v>0.23499999999999999</v>
      </c>
      <c r="T26" s="25">
        <v>0.24249999999999999</v>
      </c>
      <c r="U26" s="25">
        <v>3.3250000000000002</v>
      </c>
      <c r="V26" s="25">
        <v>18.045000000000002</v>
      </c>
      <c r="W26" s="94">
        <f t="shared" si="1"/>
        <v>101.19164446936774</v>
      </c>
    </row>
    <row r="27" spans="2:23" x14ac:dyDescent="0.2">
      <c r="B27" s="18" t="s">
        <v>9</v>
      </c>
      <c r="C27" s="19">
        <v>1.2375</v>
      </c>
      <c r="D27" s="20">
        <v>0.73250000000000004</v>
      </c>
      <c r="E27" s="21">
        <v>1.9775</v>
      </c>
      <c r="F27" s="19">
        <v>3.8325</v>
      </c>
      <c r="G27" s="22">
        <v>1.1924999999999999</v>
      </c>
      <c r="H27" s="23">
        <v>0.84750000000000003</v>
      </c>
      <c r="I27" s="22">
        <v>1.1299999999999999</v>
      </c>
      <c r="J27" s="25">
        <v>0.58250000000000002</v>
      </c>
      <c r="K27" s="21">
        <v>7.5875000000000004</v>
      </c>
      <c r="L27" s="24">
        <v>2.1150000000000002</v>
      </c>
      <c r="M27" s="22">
        <v>1.2649999999999999</v>
      </c>
      <c r="N27" s="23">
        <v>0.66749999999999998</v>
      </c>
      <c r="O27" s="20">
        <v>0.53749999999999998</v>
      </c>
      <c r="P27" s="25">
        <v>4.5824999999999996</v>
      </c>
      <c r="Q27" s="24">
        <v>2.5724999999999998</v>
      </c>
      <c r="R27" s="22">
        <v>0.77249999999999996</v>
      </c>
      <c r="S27" s="22">
        <v>0.32250000000000001</v>
      </c>
      <c r="T27" s="25">
        <v>0.2175</v>
      </c>
      <c r="U27" s="25">
        <v>3.8849999999999998</v>
      </c>
      <c r="V27" s="25">
        <v>18.032499999999999</v>
      </c>
      <c r="W27" s="94">
        <f t="shared" si="1"/>
        <v>101.1215477358755</v>
      </c>
    </row>
    <row r="28" spans="2:23" x14ac:dyDescent="0.2">
      <c r="B28" s="18" t="s">
        <v>7</v>
      </c>
      <c r="C28" s="19">
        <v>1.3725000000000001</v>
      </c>
      <c r="D28" s="20">
        <v>0.79</v>
      </c>
      <c r="E28" s="21">
        <v>2.1625000000000001</v>
      </c>
      <c r="F28" s="19">
        <v>3.6150000000000002</v>
      </c>
      <c r="G28" s="22">
        <v>1.2250000000000001</v>
      </c>
      <c r="H28" s="23">
        <v>0.72750000000000004</v>
      </c>
      <c r="I28" s="22">
        <v>1.2625</v>
      </c>
      <c r="J28" s="25">
        <v>0.46</v>
      </c>
      <c r="K28" s="21">
        <v>7.2925000000000004</v>
      </c>
      <c r="L28" s="24">
        <v>2.7974999999999999</v>
      </c>
      <c r="M28" s="22">
        <v>0.91249999999999998</v>
      </c>
      <c r="N28" s="23">
        <v>0.6875</v>
      </c>
      <c r="O28" s="20">
        <v>0.47249999999999998</v>
      </c>
      <c r="P28" s="25">
        <v>4.8674999999999997</v>
      </c>
      <c r="Q28" s="24">
        <v>2.395</v>
      </c>
      <c r="R28" s="22">
        <v>0.63500000000000001</v>
      </c>
      <c r="S28" s="22">
        <v>0.22</v>
      </c>
      <c r="T28" s="25">
        <v>0.26</v>
      </c>
      <c r="U28" s="25">
        <v>3.5125000000000002</v>
      </c>
      <c r="V28" s="25">
        <v>17.8325</v>
      </c>
      <c r="W28" s="94">
        <f t="shared" si="1"/>
        <v>100</v>
      </c>
    </row>
    <row r="29" spans="2:23" x14ac:dyDescent="0.2">
      <c r="B29" s="18" t="s">
        <v>16</v>
      </c>
      <c r="C29" s="19">
        <v>1.1675</v>
      </c>
      <c r="D29" s="20">
        <v>0.86750000000000005</v>
      </c>
      <c r="E29" s="21">
        <v>2.0325000000000002</v>
      </c>
      <c r="F29" s="19">
        <v>3.625</v>
      </c>
      <c r="G29" s="22">
        <v>1.66</v>
      </c>
      <c r="H29" s="23">
        <v>0.64749999999999996</v>
      </c>
      <c r="I29" s="22">
        <v>1.28</v>
      </c>
      <c r="J29" s="25">
        <v>0.45250000000000001</v>
      </c>
      <c r="K29" s="21">
        <v>7.67</v>
      </c>
      <c r="L29" s="24">
        <v>2.1524999999999999</v>
      </c>
      <c r="M29" s="22">
        <v>0.9375</v>
      </c>
      <c r="N29" s="23">
        <v>0.6925</v>
      </c>
      <c r="O29" s="20">
        <v>0.4325</v>
      </c>
      <c r="P29" s="25">
        <v>4.2175000000000002</v>
      </c>
      <c r="Q29" s="24">
        <v>2.0175000000000001</v>
      </c>
      <c r="R29" s="22">
        <v>0.47</v>
      </c>
      <c r="S29" s="22">
        <v>0.1825</v>
      </c>
      <c r="T29" s="25">
        <v>0.26750000000000002</v>
      </c>
      <c r="U29" s="25">
        <v>2.9424999999999999</v>
      </c>
      <c r="V29" s="25">
        <v>16.86</v>
      </c>
      <c r="W29" s="94">
        <f t="shared" si="1"/>
        <v>94.546474134305342</v>
      </c>
    </row>
    <row r="30" spans="2:23" x14ac:dyDescent="0.2">
      <c r="B30" s="18" t="s">
        <v>17</v>
      </c>
      <c r="C30" s="19">
        <v>1.7</v>
      </c>
      <c r="D30" s="20">
        <v>1.1225000000000001</v>
      </c>
      <c r="E30" s="21">
        <v>2.8224999999999998</v>
      </c>
      <c r="F30" s="19">
        <v>3.61</v>
      </c>
      <c r="G30" s="22">
        <v>1.25</v>
      </c>
      <c r="H30" s="23">
        <v>0.67249999999999999</v>
      </c>
      <c r="I30" s="22">
        <v>1.2075</v>
      </c>
      <c r="J30" s="25">
        <v>0.59499999999999997</v>
      </c>
      <c r="K30" s="21">
        <v>7.3324999999999996</v>
      </c>
      <c r="L30" s="24">
        <v>1.4975000000000001</v>
      </c>
      <c r="M30" s="22">
        <v>1.0674999999999999</v>
      </c>
      <c r="N30" s="23">
        <v>0.84</v>
      </c>
      <c r="O30" s="20">
        <v>0.4425</v>
      </c>
      <c r="P30" s="25">
        <v>3.8475000000000001</v>
      </c>
      <c r="Q30" s="24">
        <v>1.845</v>
      </c>
      <c r="R30" s="22">
        <v>0.46250000000000002</v>
      </c>
      <c r="S30" s="22">
        <v>0.1275</v>
      </c>
      <c r="T30" s="25">
        <v>0.14499999999999999</v>
      </c>
      <c r="U30" s="25">
        <v>2.5724999999999998</v>
      </c>
      <c r="V30" s="25">
        <v>16.577500000000001</v>
      </c>
      <c r="W30" s="94">
        <f t="shared" si="1"/>
        <v>92.962287957381193</v>
      </c>
    </row>
    <row r="31" spans="2:23" x14ac:dyDescent="0.2">
      <c r="B31" s="18" t="s">
        <v>18</v>
      </c>
      <c r="C31" s="19">
        <v>1.0125</v>
      </c>
      <c r="D31" s="20">
        <v>0.71750000000000003</v>
      </c>
      <c r="E31" s="21">
        <v>1.73</v>
      </c>
      <c r="F31" s="19">
        <v>3.65</v>
      </c>
      <c r="G31" s="22">
        <v>1.37</v>
      </c>
      <c r="H31" s="23">
        <v>0.71</v>
      </c>
      <c r="I31" s="22">
        <v>1.4450000000000001</v>
      </c>
      <c r="J31" s="25">
        <v>0.41249999999999998</v>
      </c>
      <c r="K31" s="21">
        <v>7.5875000000000004</v>
      </c>
      <c r="L31" s="24">
        <v>2.0425</v>
      </c>
      <c r="M31" s="22">
        <v>1.0349999999999999</v>
      </c>
      <c r="N31" s="23">
        <v>0.76249999999999996</v>
      </c>
      <c r="O31" s="20">
        <v>0.42499999999999999</v>
      </c>
      <c r="P31" s="25">
        <v>4.26</v>
      </c>
      <c r="Q31" s="24">
        <v>1.915</v>
      </c>
      <c r="R31" s="22">
        <v>0.53500000000000003</v>
      </c>
      <c r="S31" s="22">
        <v>0.13750000000000001</v>
      </c>
      <c r="T31" s="25">
        <v>0.1875</v>
      </c>
      <c r="U31" s="25">
        <v>2.7725</v>
      </c>
      <c r="V31" s="25">
        <v>16.352499999999999</v>
      </c>
      <c r="W31" s="94">
        <f t="shared" si="1"/>
        <v>91.700546754521241</v>
      </c>
    </row>
    <row r="32" spans="2:23" x14ac:dyDescent="0.2">
      <c r="B32" s="26"/>
      <c r="C32" s="27"/>
      <c r="D32" s="28"/>
      <c r="E32" s="29"/>
      <c r="F32" s="27"/>
      <c r="G32" s="30"/>
      <c r="H32" s="31"/>
      <c r="I32" s="30"/>
      <c r="J32" s="33"/>
      <c r="K32" s="29"/>
      <c r="L32" s="32"/>
      <c r="M32" s="30"/>
      <c r="N32" s="31"/>
      <c r="O32" s="28"/>
      <c r="P32" s="33"/>
      <c r="Q32" s="32"/>
      <c r="R32" s="30"/>
      <c r="S32" s="30"/>
      <c r="T32" s="33"/>
      <c r="U32" s="33"/>
      <c r="V32" s="33"/>
      <c r="W32" s="94"/>
    </row>
    <row r="33" spans="2:24" x14ac:dyDescent="0.2">
      <c r="B33" s="18" t="s">
        <v>11</v>
      </c>
      <c r="C33" s="19">
        <v>1.396042</v>
      </c>
      <c r="D33" s="20">
        <v>0.80520800000000003</v>
      </c>
      <c r="E33" s="21">
        <v>2.2010420000000002</v>
      </c>
      <c r="F33" s="19">
        <v>3.795833</v>
      </c>
      <c r="G33" s="22">
        <v>1.3129169999999999</v>
      </c>
      <c r="H33" s="23">
        <v>0.766042</v>
      </c>
      <c r="I33" s="22">
        <v>1.2068749999999999</v>
      </c>
      <c r="J33" s="25">
        <v>0.49916700000000003</v>
      </c>
      <c r="K33" s="21">
        <v>7.5797920000000003</v>
      </c>
      <c r="L33" s="24">
        <v>2.3572920000000002</v>
      </c>
      <c r="M33" s="22">
        <v>1.163125</v>
      </c>
      <c r="N33" s="23">
        <v>0.78</v>
      </c>
      <c r="O33" s="20">
        <v>0.49395800000000001</v>
      </c>
      <c r="P33" s="25">
        <v>4.7939579999999999</v>
      </c>
      <c r="Q33" s="24">
        <v>2.396458</v>
      </c>
      <c r="R33" s="22">
        <v>0.64916700000000005</v>
      </c>
      <c r="S33" s="22">
        <v>0.25270799999999999</v>
      </c>
      <c r="T33" s="25">
        <v>0.24333299999999999</v>
      </c>
      <c r="U33" s="25">
        <v>3.541458</v>
      </c>
      <c r="V33" s="25">
        <v>18.116250000000001</v>
      </c>
      <c r="W33" s="94"/>
    </row>
    <row r="34" spans="2:24" x14ac:dyDescent="0.2">
      <c r="B34" s="18" t="s">
        <v>12</v>
      </c>
      <c r="C34" s="19">
        <v>0.375</v>
      </c>
      <c r="D34" s="20">
        <v>0.2</v>
      </c>
      <c r="E34" s="21">
        <v>0.48609999999999998</v>
      </c>
      <c r="F34" s="19">
        <v>0.4753</v>
      </c>
      <c r="G34" s="22">
        <v>0.31569999999999998</v>
      </c>
      <c r="H34" s="23">
        <v>0.1018</v>
      </c>
      <c r="I34" s="22">
        <v>0.223</v>
      </c>
      <c r="J34" s="25">
        <v>0.17929999999999999</v>
      </c>
      <c r="K34" s="21">
        <v>0.55610000000000004</v>
      </c>
      <c r="L34" s="24">
        <v>1.0633999999999999</v>
      </c>
      <c r="M34" s="22">
        <v>0.30730000000000002</v>
      </c>
      <c r="N34" s="23">
        <v>0.2016</v>
      </c>
      <c r="O34" s="20">
        <v>0.17230000000000001</v>
      </c>
      <c r="P34" s="25">
        <v>1.0179</v>
      </c>
      <c r="Q34" s="24">
        <v>0.63890000000000002</v>
      </c>
      <c r="R34" s="22">
        <v>0.16139999999999999</v>
      </c>
      <c r="S34" s="22">
        <v>9.3399999999999997E-2</v>
      </c>
      <c r="T34" s="25">
        <v>9.9299999999999999E-2</v>
      </c>
      <c r="U34" s="25">
        <v>0.74470000000000003</v>
      </c>
      <c r="V34" s="25">
        <v>1.804</v>
      </c>
      <c r="W34" s="94"/>
    </row>
    <row r="35" spans="2:24" ht="10.5" thickBot="1" x14ac:dyDescent="0.25">
      <c r="B35" s="34" t="s">
        <v>13</v>
      </c>
      <c r="C35" s="35">
        <v>18.673290000000001</v>
      </c>
      <c r="D35" s="36">
        <v>17.265440000000002</v>
      </c>
      <c r="E35" s="37">
        <v>15.35219</v>
      </c>
      <c r="F35" s="35">
        <v>8.7035959999999992</v>
      </c>
      <c r="G35" s="38">
        <v>16.71435</v>
      </c>
      <c r="H35" s="39">
        <v>9.2395689999999995</v>
      </c>
      <c r="I35" s="38">
        <v>12.843170000000001</v>
      </c>
      <c r="J35" s="41">
        <v>24.96574</v>
      </c>
      <c r="K35" s="37">
        <v>5.1000519999999998</v>
      </c>
      <c r="L35" s="40">
        <v>31.358429999999998</v>
      </c>
      <c r="M35" s="38">
        <v>18.363579999999999</v>
      </c>
      <c r="N35" s="39">
        <v>17.96444</v>
      </c>
      <c r="O35" s="36">
        <v>24.2437</v>
      </c>
      <c r="P35" s="41">
        <v>14.75864</v>
      </c>
      <c r="Q35" s="40">
        <v>18.531960000000002</v>
      </c>
      <c r="R35" s="38">
        <v>17.284079999999999</v>
      </c>
      <c r="S35" s="38">
        <v>25.69463</v>
      </c>
      <c r="T35" s="41">
        <v>28.379049999999999</v>
      </c>
      <c r="U35" s="41">
        <v>14.61689</v>
      </c>
      <c r="V35" s="41">
        <v>6.9216889999999998</v>
      </c>
      <c r="W35" s="106"/>
    </row>
    <row r="36" spans="2:24" s="128" customFormat="1" ht="10.5" thickBot="1" x14ac:dyDescent="0.4">
      <c r="B36" s="311" t="s">
        <v>233</v>
      </c>
      <c r="C36" s="312"/>
      <c r="D36" s="312"/>
      <c r="E36" s="312"/>
      <c r="F36" s="312"/>
      <c r="G36" s="312"/>
      <c r="H36" s="312"/>
      <c r="I36" s="312"/>
      <c r="J36" s="312"/>
      <c r="K36" s="312"/>
      <c r="L36" s="312"/>
      <c r="M36" s="312"/>
      <c r="N36" s="312"/>
      <c r="O36" s="312"/>
      <c r="P36" s="312"/>
      <c r="Q36" s="312"/>
      <c r="R36" s="312"/>
      <c r="S36" s="312"/>
      <c r="T36" s="312"/>
      <c r="U36" s="312"/>
      <c r="V36" s="312"/>
      <c r="W36" s="313"/>
    </row>
    <row r="37" spans="2:24" x14ac:dyDescent="0.2"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</row>
    <row r="38" spans="2:24" ht="10.5" thickBot="1" x14ac:dyDescent="0.25">
      <c r="C38" s="43"/>
      <c r="D38" s="43"/>
      <c r="E38" s="42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</row>
    <row r="39" spans="2:24" ht="20.5" thickBot="1" x14ac:dyDescent="0.25">
      <c r="B39" s="1" t="s">
        <v>19</v>
      </c>
      <c r="C39" s="2" t="s">
        <v>244</v>
      </c>
      <c r="D39" s="3" t="s">
        <v>245</v>
      </c>
      <c r="E39" s="4" t="s">
        <v>181</v>
      </c>
      <c r="F39" s="2" t="s">
        <v>246</v>
      </c>
      <c r="G39" s="5" t="s">
        <v>247</v>
      </c>
      <c r="H39" s="6" t="s">
        <v>248</v>
      </c>
      <c r="I39" s="6" t="s">
        <v>249</v>
      </c>
      <c r="J39" s="4" t="s">
        <v>232</v>
      </c>
      <c r="K39" s="2" t="s">
        <v>250</v>
      </c>
      <c r="L39" s="5" t="s">
        <v>251</v>
      </c>
      <c r="M39" s="6" t="s">
        <v>242</v>
      </c>
      <c r="N39" s="6" t="s">
        <v>243</v>
      </c>
      <c r="O39" s="58" t="s">
        <v>170</v>
      </c>
      <c r="P39" s="64" t="s">
        <v>252</v>
      </c>
      <c r="Q39" s="65" t="s">
        <v>208</v>
      </c>
      <c r="R39" s="65" t="s">
        <v>253</v>
      </c>
      <c r="S39" s="49" t="s">
        <v>210</v>
      </c>
      <c r="T39" s="50" t="s">
        <v>175</v>
      </c>
      <c r="U39" s="50" t="s">
        <v>150</v>
      </c>
      <c r="V39" s="50" t="s">
        <v>61</v>
      </c>
      <c r="W39" s="50" t="s">
        <v>60</v>
      </c>
      <c r="X39" s="79" t="s">
        <v>220</v>
      </c>
    </row>
    <row r="40" spans="2:24" x14ac:dyDescent="0.2">
      <c r="B40" s="10" t="s">
        <v>21</v>
      </c>
      <c r="C40" s="11">
        <v>1.2075</v>
      </c>
      <c r="D40" s="12">
        <v>0.45</v>
      </c>
      <c r="E40" s="13">
        <v>1.6575</v>
      </c>
      <c r="F40" s="11">
        <v>2.855</v>
      </c>
      <c r="G40" s="14">
        <v>1.31</v>
      </c>
      <c r="H40" s="15">
        <v>0.57750000000000001</v>
      </c>
      <c r="I40" s="15">
        <v>0.92249999999999999</v>
      </c>
      <c r="J40" s="13">
        <v>5.665</v>
      </c>
      <c r="K40" s="11">
        <v>2.12</v>
      </c>
      <c r="L40" s="14">
        <v>1.07</v>
      </c>
      <c r="M40" s="15">
        <v>0.4325</v>
      </c>
      <c r="N40" s="15">
        <v>0.46500000000000002</v>
      </c>
      <c r="O40" s="59">
        <v>4.0875000000000004</v>
      </c>
      <c r="P40" s="11">
        <v>1.7150000000000001</v>
      </c>
      <c r="Q40" s="68">
        <v>0.73750000000000004</v>
      </c>
      <c r="R40" s="68">
        <v>0.61250000000000004</v>
      </c>
      <c r="S40" s="69">
        <v>0.39250000000000002</v>
      </c>
      <c r="T40" s="70">
        <v>3.4575</v>
      </c>
      <c r="U40" s="70">
        <v>14.8675</v>
      </c>
      <c r="V40" s="85">
        <v>92.75</v>
      </c>
      <c r="W40" s="85">
        <v>77.5</v>
      </c>
      <c r="X40" s="171">
        <f t="shared" ref="X40:X51" si="2">O40/O$48*100</f>
        <v>114.33566433566433</v>
      </c>
    </row>
    <row r="41" spans="2:24" x14ac:dyDescent="0.2">
      <c r="B41" s="18" t="s">
        <v>45</v>
      </c>
      <c r="C41" s="19">
        <v>1.2825</v>
      </c>
      <c r="D41" s="20">
        <v>0.50749999999999995</v>
      </c>
      <c r="E41" s="21">
        <v>1.79</v>
      </c>
      <c r="F41" s="19">
        <v>3.1175000000000002</v>
      </c>
      <c r="G41" s="22">
        <v>1.22</v>
      </c>
      <c r="H41" s="23">
        <v>0.66749999999999998</v>
      </c>
      <c r="I41" s="23">
        <v>0.86250000000000004</v>
      </c>
      <c r="J41" s="21">
        <v>5.8674999999999997</v>
      </c>
      <c r="K41" s="19">
        <v>2.21</v>
      </c>
      <c r="L41" s="22">
        <v>1.1100000000000001</v>
      </c>
      <c r="M41" s="23">
        <v>0.4325</v>
      </c>
      <c r="N41" s="23">
        <v>0.41249999999999998</v>
      </c>
      <c r="O41" s="60">
        <v>4.165</v>
      </c>
      <c r="P41" s="19">
        <v>1.3049999999999999</v>
      </c>
      <c r="Q41" s="63">
        <v>0.74</v>
      </c>
      <c r="R41" s="63">
        <v>0.58750000000000002</v>
      </c>
      <c r="S41" s="71">
        <v>0.36499999999999999</v>
      </c>
      <c r="T41" s="72">
        <v>2.9975000000000001</v>
      </c>
      <c r="U41" s="72">
        <v>14.82</v>
      </c>
      <c r="V41" s="86">
        <v>87.5</v>
      </c>
      <c r="W41" s="86">
        <v>65</v>
      </c>
      <c r="X41" s="94">
        <f t="shared" si="2"/>
        <v>116.50349650349649</v>
      </c>
    </row>
    <row r="42" spans="2:24" x14ac:dyDescent="0.2">
      <c r="B42" s="18" t="s">
        <v>20</v>
      </c>
      <c r="C42" s="19">
        <v>1.1875</v>
      </c>
      <c r="D42" s="20">
        <v>0.4425</v>
      </c>
      <c r="E42" s="21">
        <v>1.63</v>
      </c>
      <c r="F42" s="19">
        <v>3.0125000000000002</v>
      </c>
      <c r="G42" s="22">
        <v>1.355</v>
      </c>
      <c r="H42" s="23">
        <v>0.64249999999999996</v>
      </c>
      <c r="I42" s="23">
        <v>0.84250000000000003</v>
      </c>
      <c r="J42" s="21">
        <v>5.8525</v>
      </c>
      <c r="K42" s="19">
        <v>2.2250000000000001</v>
      </c>
      <c r="L42" s="22">
        <v>1.04</v>
      </c>
      <c r="M42" s="23">
        <v>0.375</v>
      </c>
      <c r="N42" s="23">
        <v>0.45250000000000001</v>
      </c>
      <c r="O42" s="60">
        <v>4.0925000000000002</v>
      </c>
      <c r="P42" s="19">
        <v>1.5175000000000001</v>
      </c>
      <c r="Q42" s="63">
        <v>0.64500000000000002</v>
      </c>
      <c r="R42" s="63">
        <v>0.59250000000000003</v>
      </c>
      <c r="S42" s="71">
        <v>0.36249999999999999</v>
      </c>
      <c r="T42" s="72">
        <v>3.1175000000000002</v>
      </c>
      <c r="U42" s="72">
        <v>14.692500000000001</v>
      </c>
      <c r="V42" s="86">
        <v>82.5</v>
      </c>
      <c r="W42" s="86">
        <v>62.5</v>
      </c>
      <c r="X42" s="94">
        <f t="shared" si="2"/>
        <v>114.47552447552447</v>
      </c>
    </row>
    <row r="43" spans="2:24" x14ac:dyDescent="0.2">
      <c r="B43" s="18" t="s">
        <v>22</v>
      </c>
      <c r="C43" s="19">
        <v>1.1875</v>
      </c>
      <c r="D43" s="20">
        <v>0.46</v>
      </c>
      <c r="E43" s="21">
        <v>1.6475</v>
      </c>
      <c r="F43" s="19">
        <v>2.9575</v>
      </c>
      <c r="G43" s="22">
        <v>1.385</v>
      </c>
      <c r="H43" s="23">
        <v>0.59499999999999997</v>
      </c>
      <c r="I43" s="23">
        <v>0.91</v>
      </c>
      <c r="J43" s="21">
        <v>5.8475000000000001</v>
      </c>
      <c r="K43" s="19">
        <v>2.0550000000000002</v>
      </c>
      <c r="L43" s="22">
        <v>1.0249999999999999</v>
      </c>
      <c r="M43" s="23">
        <v>0.40749999999999997</v>
      </c>
      <c r="N43" s="23">
        <v>0.4</v>
      </c>
      <c r="O43" s="60">
        <v>3.8875000000000002</v>
      </c>
      <c r="P43" s="19">
        <v>1.27</v>
      </c>
      <c r="Q43" s="63">
        <v>0.59499999999999997</v>
      </c>
      <c r="R43" s="63">
        <v>0.48749999999999999</v>
      </c>
      <c r="S43" s="71">
        <v>0.33</v>
      </c>
      <c r="T43" s="72">
        <v>2.6825000000000001</v>
      </c>
      <c r="U43" s="72">
        <v>14.065</v>
      </c>
      <c r="V43" s="86">
        <v>85</v>
      </c>
      <c r="W43" s="86">
        <v>47.5</v>
      </c>
      <c r="X43" s="94">
        <f t="shared" si="2"/>
        <v>108.74125874125875</v>
      </c>
    </row>
    <row r="44" spans="2:24" x14ac:dyDescent="0.2">
      <c r="B44" s="18" t="s">
        <v>23</v>
      </c>
      <c r="C44" s="19">
        <v>1.1950000000000001</v>
      </c>
      <c r="D44" s="20">
        <v>0.4425</v>
      </c>
      <c r="E44" s="21">
        <v>1.6375</v>
      </c>
      <c r="F44" s="19">
        <v>3.0874999999999999</v>
      </c>
      <c r="G44" s="22">
        <v>1.2875000000000001</v>
      </c>
      <c r="H44" s="23">
        <v>0.52</v>
      </c>
      <c r="I44" s="23">
        <v>0.91249999999999998</v>
      </c>
      <c r="J44" s="21">
        <v>5.8075000000000001</v>
      </c>
      <c r="K44" s="19">
        <v>2.1274999999999999</v>
      </c>
      <c r="L44" s="22">
        <v>0.91749999999999998</v>
      </c>
      <c r="M44" s="23">
        <v>0.34749999999999998</v>
      </c>
      <c r="N44" s="23">
        <v>0.36</v>
      </c>
      <c r="O44" s="60">
        <v>3.7524999999999999</v>
      </c>
      <c r="P44" s="19">
        <v>1.2524999999999999</v>
      </c>
      <c r="Q44" s="63">
        <v>0.57750000000000001</v>
      </c>
      <c r="R44" s="63">
        <v>0.52249999999999996</v>
      </c>
      <c r="S44" s="71">
        <v>0.3</v>
      </c>
      <c r="T44" s="72">
        <v>2.6524999999999999</v>
      </c>
      <c r="U44" s="72">
        <v>13.85</v>
      </c>
      <c r="V44" s="86">
        <v>89.5</v>
      </c>
      <c r="W44" s="86">
        <v>70</v>
      </c>
      <c r="X44" s="94">
        <f t="shared" si="2"/>
        <v>104.96503496503496</v>
      </c>
    </row>
    <row r="45" spans="2:24" x14ac:dyDescent="0.2">
      <c r="B45" s="18" t="s">
        <v>26</v>
      </c>
      <c r="C45" s="19">
        <v>1.2675000000000001</v>
      </c>
      <c r="D45" s="20">
        <v>0.45</v>
      </c>
      <c r="E45" s="21">
        <v>1.7175</v>
      </c>
      <c r="F45" s="19">
        <v>2.7149999999999999</v>
      </c>
      <c r="G45" s="22">
        <v>1.27</v>
      </c>
      <c r="H45" s="23">
        <v>0.52</v>
      </c>
      <c r="I45" s="23">
        <v>0.79</v>
      </c>
      <c r="J45" s="21">
        <v>5.2949999999999999</v>
      </c>
      <c r="K45" s="19">
        <v>1.9975000000000001</v>
      </c>
      <c r="L45" s="22">
        <v>0.90500000000000003</v>
      </c>
      <c r="M45" s="23">
        <v>0.4</v>
      </c>
      <c r="N45" s="23">
        <v>0.31</v>
      </c>
      <c r="O45" s="60">
        <v>3.6124999999999998</v>
      </c>
      <c r="P45" s="19">
        <v>1.4550000000000001</v>
      </c>
      <c r="Q45" s="63">
        <v>0.74750000000000005</v>
      </c>
      <c r="R45" s="63">
        <v>0.55500000000000005</v>
      </c>
      <c r="S45" s="71">
        <v>0.29499999999999998</v>
      </c>
      <c r="T45" s="72">
        <v>3.0525000000000002</v>
      </c>
      <c r="U45" s="72">
        <v>13.6775</v>
      </c>
      <c r="V45" s="86">
        <v>91.25</v>
      </c>
      <c r="W45" s="86">
        <v>72.5</v>
      </c>
      <c r="X45" s="94">
        <f t="shared" si="2"/>
        <v>101.04895104895104</v>
      </c>
    </row>
    <row r="46" spans="2:24" x14ac:dyDescent="0.2">
      <c r="B46" s="18" t="s">
        <v>15</v>
      </c>
      <c r="C46" s="19">
        <v>1.1375</v>
      </c>
      <c r="D46" s="20">
        <v>0.41</v>
      </c>
      <c r="E46" s="21">
        <v>1.5475000000000001</v>
      </c>
      <c r="F46" s="19">
        <v>2.9375</v>
      </c>
      <c r="G46" s="22">
        <v>1.45</v>
      </c>
      <c r="H46" s="23">
        <v>0.52</v>
      </c>
      <c r="I46" s="23">
        <v>0.93500000000000005</v>
      </c>
      <c r="J46" s="21">
        <v>5.8425000000000002</v>
      </c>
      <c r="K46" s="19">
        <v>1.865</v>
      </c>
      <c r="L46" s="22">
        <v>1.0125</v>
      </c>
      <c r="M46" s="23">
        <v>0.35249999999999998</v>
      </c>
      <c r="N46" s="23">
        <v>0.36249999999999999</v>
      </c>
      <c r="O46" s="60">
        <v>3.5924999999999998</v>
      </c>
      <c r="P46" s="19">
        <v>1.21</v>
      </c>
      <c r="Q46" s="63">
        <v>0.63500000000000001</v>
      </c>
      <c r="R46" s="63">
        <v>0.45</v>
      </c>
      <c r="S46" s="71">
        <v>0.3075</v>
      </c>
      <c r="T46" s="72">
        <v>2.6025</v>
      </c>
      <c r="U46" s="72">
        <v>13.585000000000001</v>
      </c>
      <c r="V46" s="86">
        <v>83.25</v>
      </c>
      <c r="W46" s="86">
        <v>55</v>
      </c>
      <c r="X46" s="94">
        <f t="shared" si="2"/>
        <v>100.48951048951047</v>
      </c>
    </row>
    <row r="47" spans="2:24" x14ac:dyDescent="0.2">
      <c r="B47" s="18" t="s">
        <v>25</v>
      </c>
      <c r="C47" s="19">
        <v>1.2424999999999999</v>
      </c>
      <c r="D47" s="20">
        <v>0.45500000000000002</v>
      </c>
      <c r="E47" s="21">
        <v>1.6975</v>
      </c>
      <c r="F47" s="19">
        <v>2.8650000000000002</v>
      </c>
      <c r="G47" s="22">
        <v>1.3125</v>
      </c>
      <c r="H47" s="23">
        <v>0.58250000000000002</v>
      </c>
      <c r="I47" s="23">
        <v>0.83250000000000002</v>
      </c>
      <c r="J47" s="21">
        <v>5.5925000000000002</v>
      </c>
      <c r="K47" s="19">
        <v>1.92</v>
      </c>
      <c r="L47" s="22">
        <v>0.91</v>
      </c>
      <c r="M47" s="23">
        <v>0.33750000000000002</v>
      </c>
      <c r="N47" s="23">
        <v>0.34250000000000003</v>
      </c>
      <c r="O47" s="60">
        <v>3.51</v>
      </c>
      <c r="P47" s="19">
        <v>1.1825000000000001</v>
      </c>
      <c r="Q47" s="63">
        <v>0.57499999999999996</v>
      </c>
      <c r="R47" s="63">
        <v>0.53500000000000003</v>
      </c>
      <c r="S47" s="71">
        <v>0.27250000000000002</v>
      </c>
      <c r="T47" s="72">
        <v>2.5649999999999999</v>
      </c>
      <c r="U47" s="72">
        <v>13.365</v>
      </c>
      <c r="V47" s="86">
        <v>90.75</v>
      </c>
      <c r="W47" s="86">
        <v>67.5</v>
      </c>
      <c r="X47" s="94">
        <f t="shared" si="2"/>
        <v>98.181818181818173</v>
      </c>
    </row>
    <row r="48" spans="2:24" x14ac:dyDescent="0.2">
      <c r="B48" s="18" t="s">
        <v>7</v>
      </c>
      <c r="C48" s="19">
        <v>1.2475000000000001</v>
      </c>
      <c r="D48" s="20">
        <v>0.4975</v>
      </c>
      <c r="E48" s="21">
        <v>1.7450000000000001</v>
      </c>
      <c r="F48" s="19">
        <v>2.7625000000000002</v>
      </c>
      <c r="G48" s="22">
        <v>1.3774999999999999</v>
      </c>
      <c r="H48" s="23">
        <v>0.62250000000000005</v>
      </c>
      <c r="I48" s="23">
        <v>0.83499999999999996</v>
      </c>
      <c r="J48" s="21">
        <v>5.5975000000000001</v>
      </c>
      <c r="K48" s="19">
        <v>2.0325000000000002</v>
      </c>
      <c r="L48" s="22">
        <v>0.84750000000000003</v>
      </c>
      <c r="M48" s="23">
        <v>0.35749999999999998</v>
      </c>
      <c r="N48" s="23">
        <v>0.33750000000000002</v>
      </c>
      <c r="O48" s="60">
        <v>3.5750000000000002</v>
      </c>
      <c r="P48" s="19">
        <v>1.1599999999999999</v>
      </c>
      <c r="Q48" s="63">
        <v>0.48499999999999999</v>
      </c>
      <c r="R48" s="63">
        <v>0.44750000000000001</v>
      </c>
      <c r="S48" s="71">
        <v>0.2525</v>
      </c>
      <c r="T48" s="72">
        <v>2.3450000000000002</v>
      </c>
      <c r="U48" s="72">
        <v>13.262499999999999</v>
      </c>
      <c r="V48" s="86">
        <v>67.5</v>
      </c>
      <c r="W48" s="86">
        <v>37.5</v>
      </c>
      <c r="X48" s="94">
        <f t="shared" si="2"/>
        <v>100</v>
      </c>
    </row>
    <row r="49" spans="2:39" x14ac:dyDescent="0.2">
      <c r="B49" s="18" t="s">
        <v>24</v>
      </c>
      <c r="C49" s="19">
        <v>1.32</v>
      </c>
      <c r="D49" s="20">
        <v>0.48</v>
      </c>
      <c r="E49" s="21">
        <v>1.8</v>
      </c>
      <c r="F49" s="19">
        <v>2.8325</v>
      </c>
      <c r="G49" s="22">
        <v>1.5575000000000001</v>
      </c>
      <c r="H49" s="23">
        <v>0.54249999999999998</v>
      </c>
      <c r="I49" s="23">
        <v>0.98499999999999999</v>
      </c>
      <c r="J49" s="21">
        <v>5.9175000000000004</v>
      </c>
      <c r="K49" s="19">
        <v>1.5249999999999999</v>
      </c>
      <c r="L49" s="22">
        <v>1.05</v>
      </c>
      <c r="M49" s="23">
        <v>0.32750000000000001</v>
      </c>
      <c r="N49" s="23">
        <v>0.33250000000000002</v>
      </c>
      <c r="O49" s="60">
        <v>3.2349999999999999</v>
      </c>
      <c r="P49" s="19">
        <v>0.88749999999999996</v>
      </c>
      <c r="Q49" s="63">
        <v>0.5</v>
      </c>
      <c r="R49" s="63">
        <v>0.35499999999999998</v>
      </c>
      <c r="S49" s="71">
        <v>0.315</v>
      </c>
      <c r="T49" s="72">
        <v>2.0575000000000001</v>
      </c>
      <c r="U49" s="72">
        <v>13.01</v>
      </c>
      <c r="V49" s="86">
        <v>77.5</v>
      </c>
      <c r="W49" s="86">
        <v>40</v>
      </c>
      <c r="X49" s="94">
        <f t="shared" si="2"/>
        <v>90.489510489510479</v>
      </c>
    </row>
    <row r="50" spans="2:39" x14ac:dyDescent="0.2">
      <c r="B50" s="18" t="s">
        <v>10</v>
      </c>
      <c r="C50" s="19">
        <v>1.2275</v>
      </c>
      <c r="D50" s="20">
        <v>0.39250000000000002</v>
      </c>
      <c r="E50" s="21">
        <v>1.62</v>
      </c>
      <c r="F50" s="19">
        <v>2.835</v>
      </c>
      <c r="G50" s="22">
        <v>1.3174999999999999</v>
      </c>
      <c r="H50" s="23">
        <v>0.55000000000000004</v>
      </c>
      <c r="I50" s="23">
        <v>0.74250000000000005</v>
      </c>
      <c r="J50" s="21">
        <v>5.4450000000000003</v>
      </c>
      <c r="K50" s="19">
        <v>1.7124999999999999</v>
      </c>
      <c r="L50" s="22">
        <v>0.78249999999999997</v>
      </c>
      <c r="M50" s="23">
        <v>0.29499999999999998</v>
      </c>
      <c r="N50" s="23">
        <v>0.27250000000000002</v>
      </c>
      <c r="O50" s="60">
        <v>3.0625</v>
      </c>
      <c r="P50" s="19">
        <v>1.01</v>
      </c>
      <c r="Q50" s="63">
        <v>0.51500000000000001</v>
      </c>
      <c r="R50" s="63">
        <v>0.43</v>
      </c>
      <c r="S50" s="71">
        <v>0.22500000000000001</v>
      </c>
      <c r="T50" s="72">
        <v>2.1800000000000002</v>
      </c>
      <c r="U50" s="72">
        <v>12.307499999999999</v>
      </c>
      <c r="V50" s="86">
        <v>57.5</v>
      </c>
      <c r="W50" s="86">
        <v>30</v>
      </c>
      <c r="X50" s="94">
        <f t="shared" si="2"/>
        <v>85.664335664335653</v>
      </c>
    </row>
    <row r="51" spans="2:39" x14ac:dyDescent="0.2">
      <c r="B51" s="18" t="s">
        <v>27</v>
      </c>
      <c r="C51" s="19">
        <v>1.2175</v>
      </c>
      <c r="D51" s="20">
        <v>0.4375</v>
      </c>
      <c r="E51" s="21">
        <v>1.655</v>
      </c>
      <c r="F51" s="19">
        <v>2.7574999999999998</v>
      </c>
      <c r="G51" s="22">
        <v>1.2250000000000001</v>
      </c>
      <c r="H51" s="23">
        <v>0.54249999999999998</v>
      </c>
      <c r="I51" s="23">
        <v>0.84</v>
      </c>
      <c r="J51" s="21">
        <v>5.3650000000000002</v>
      </c>
      <c r="K51" s="19">
        <v>1.6675</v>
      </c>
      <c r="L51" s="22">
        <v>0.72250000000000003</v>
      </c>
      <c r="M51" s="23">
        <v>0.23499999999999999</v>
      </c>
      <c r="N51" s="23">
        <v>0.25750000000000001</v>
      </c>
      <c r="O51" s="60">
        <v>2.8824999999999998</v>
      </c>
      <c r="P51" s="19">
        <v>0.77749999999999997</v>
      </c>
      <c r="Q51" s="63">
        <v>0.46</v>
      </c>
      <c r="R51" s="63">
        <v>0.36499999999999999</v>
      </c>
      <c r="S51" s="71">
        <v>0.23250000000000001</v>
      </c>
      <c r="T51" s="72">
        <v>1.835</v>
      </c>
      <c r="U51" s="72">
        <v>11.737500000000001</v>
      </c>
      <c r="V51" s="86">
        <v>42.5</v>
      </c>
      <c r="W51" s="86">
        <v>16.25</v>
      </c>
      <c r="X51" s="94">
        <f t="shared" si="2"/>
        <v>80.629370629370626</v>
      </c>
    </row>
    <row r="52" spans="2:39" x14ac:dyDescent="0.2">
      <c r="B52" s="26"/>
      <c r="C52" s="27"/>
      <c r="D52" s="28"/>
      <c r="E52" s="29"/>
      <c r="F52" s="27"/>
      <c r="G52" s="30"/>
      <c r="H52" s="31"/>
      <c r="I52" s="31"/>
      <c r="J52" s="29"/>
      <c r="K52" s="27"/>
      <c r="L52" s="30"/>
      <c r="M52" s="31"/>
      <c r="N52" s="31"/>
      <c r="O52" s="62"/>
      <c r="P52" s="27"/>
      <c r="Q52" s="66"/>
      <c r="R52" s="66"/>
      <c r="S52" s="75"/>
      <c r="T52" s="76"/>
      <c r="U52" s="76"/>
      <c r="V52" s="76"/>
      <c r="W52" s="76"/>
      <c r="X52" s="171"/>
    </row>
    <row r="53" spans="2:39" x14ac:dyDescent="0.2">
      <c r="B53" s="18" t="s">
        <v>11</v>
      </c>
      <c r="C53" s="19">
        <v>1.226667</v>
      </c>
      <c r="D53" s="20">
        <v>0.45208300000000001</v>
      </c>
      <c r="E53" s="21">
        <v>1.67875</v>
      </c>
      <c r="F53" s="19">
        <v>2.8945829999999999</v>
      </c>
      <c r="G53" s="22">
        <v>1.3389580000000001</v>
      </c>
      <c r="H53" s="23">
        <v>0.573542</v>
      </c>
      <c r="I53" s="23">
        <v>0.86750000000000005</v>
      </c>
      <c r="J53" s="21">
        <v>5.6745830000000002</v>
      </c>
      <c r="K53" s="19">
        <v>1.9547920000000001</v>
      </c>
      <c r="L53" s="22">
        <v>0.94937499999999997</v>
      </c>
      <c r="M53" s="23">
        <v>0.35833300000000001</v>
      </c>
      <c r="N53" s="23">
        <v>0.35875000000000001</v>
      </c>
      <c r="O53" s="60">
        <v>3.6212499999999999</v>
      </c>
      <c r="P53" s="19">
        <v>1.228542</v>
      </c>
      <c r="Q53" s="63">
        <v>0.60104199999999997</v>
      </c>
      <c r="R53" s="63">
        <v>0.495</v>
      </c>
      <c r="S53" s="71">
        <v>0.30416700000000002</v>
      </c>
      <c r="T53" s="72">
        <v>2.6287500000000001</v>
      </c>
      <c r="U53" s="72">
        <v>13.60333</v>
      </c>
      <c r="V53" s="86">
        <v>78.958330000000004</v>
      </c>
      <c r="W53" s="86">
        <v>53.4375</v>
      </c>
      <c r="X53" s="94"/>
    </row>
    <row r="54" spans="2:39" x14ac:dyDescent="0.2">
      <c r="B54" s="18" t="s">
        <v>12</v>
      </c>
      <c r="C54" s="19">
        <v>0.24110000000000001</v>
      </c>
      <c r="D54" s="20">
        <v>0.1104</v>
      </c>
      <c r="E54" s="21">
        <v>0.2873</v>
      </c>
      <c r="F54" s="19">
        <v>0.48159999999999997</v>
      </c>
      <c r="G54" s="22">
        <v>0.152</v>
      </c>
      <c r="H54" s="23">
        <v>0.1183</v>
      </c>
      <c r="I54" s="23">
        <v>0.1454</v>
      </c>
      <c r="J54" s="21">
        <v>0.52210000000000001</v>
      </c>
      <c r="K54" s="19">
        <v>0.28570000000000001</v>
      </c>
      <c r="L54" s="22">
        <v>0.1062</v>
      </c>
      <c r="M54" s="23">
        <v>8.6999999999999994E-2</v>
      </c>
      <c r="N54" s="23">
        <v>0.1104</v>
      </c>
      <c r="O54" s="60">
        <v>0.48970000000000002</v>
      </c>
      <c r="P54" s="19">
        <v>0.25619999999999998</v>
      </c>
      <c r="Q54" s="63">
        <v>0.1105</v>
      </c>
      <c r="R54" s="63">
        <v>0.16639999999999999</v>
      </c>
      <c r="S54" s="71">
        <v>9.74E-2</v>
      </c>
      <c r="T54" s="72">
        <v>0.50570000000000004</v>
      </c>
      <c r="U54" s="72">
        <v>1.0475000000000001</v>
      </c>
      <c r="V54" s="86">
        <v>19.567</v>
      </c>
      <c r="W54" s="86">
        <v>28.241</v>
      </c>
      <c r="X54" s="94"/>
    </row>
    <row r="55" spans="2:39" ht="10.5" thickBot="1" x14ac:dyDescent="0.25">
      <c r="B55" s="34" t="s">
        <v>13</v>
      </c>
      <c r="C55" s="35">
        <v>13.66259</v>
      </c>
      <c r="D55" s="36">
        <v>16.968360000000001</v>
      </c>
      <c r="E55" s="37">
        <v>11.89635</v>
      </c>
      <c r="F55" s="35">
        <v>11.565060000000001</v>
      </c>
      <c r="G55" s="38">
        <v>7.8932320000000002</v>
      </c>
      <c r="H55" s="39">
        <v>14.33338</v>
      </c>
      <c r="I55" s="39">
        <v>11.64784</v>
      </c>
      <c r="J55" s="37">
        <v>6.3959140000000003</v>
      </c>
      <c r="K55" s="35">
        <v>10.15822</v>
      </c>
      <c r="L55" s="38">
        <v>7.7772009999999998</v>
      </c>
      <c r="M55" s="39">
        <v>16.869389999999999</v>
      </c>
      <c r="N55" s="39">
        <v>21.393899999999999</v>
      </c>
      <c r="O55" s="61">
        <v>9.3991389999999999</v>
      </c>
      <c r="P55" s="35">
        <v>14.4932</v>
      </c>
      <c r="Q55" s="67">
        <v>12.78307</v>
      </c>
      <c r="R55" s="67">
        <v>23.361280000000001</v>
      </c>
      <c r="S55" s="73">
        <v>22.256409999999999</v>
      </c>
      <c r="T55" s="74">
        <v>13.37269</v>
      </c>
      <c r="U55" s="74">
        <v>5.352322</v>
      </c>
      <c r="V55" s="74">
        <v>17.2255</v>
      </c>
      <c r="W55" s="74">
        <v>36.736049999999999</v>
      </c>
      <c r="X55" s="106"/>
    </row>
    <row r="56" spans="2:39" ht="10.5" thickBot="1" x14ac:dyDescent="0.25">
      <c r="B56" s="311" t="s">
        <v>233</v>
      </c>
      <c r="C56" s="312"/>
      <c r="D56" s="312"/>
      <c r="E56" s="312"/>
      <c r="F56" s="312"/>
      <c r="G56" s="312"/>
      <c r="H56" s="312"/>
      <c r="I56" s="312"/>
      <c r="J56" s="312"/>
      <c r="K56" s="312"/>
      <c r="L56" s="312"/>
      <c r="M56" s="312"/>
      <c r="N56" s="312"/>
      <c r="O56" s="312"/>
      <c r="P56" s="312"/>
      <c r="Q56" s="312"/>
      <c r="R56" s="312"/>
      <c r="S56" s="312"/>
      <c r="T56" s="312"/>
      <c r="U56" s="312"/>
      <c r="V56" s="312"/>
      <c r="W56" s="312"/>
      <c r="X56" s="313"/>
    </row>
    <row r="57" spans="2:39" x14ac:dyDescent="0.2">
      <c r="B57" s="206"/>
      <c r="C57" s="206"/>
      <c r="D57" s="206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</row>
    <row r="58" spans="2:39" ht="10.5" thickBot="1" x14ac:dyDescent="0.25">
      <c r="L58" s="9"/>
      <c r="M58" s="9"/>
      <c r="N58" s="9"/>
      <c r="O58" s="9"/>
      <c r="P58" s="9"/>
      <c r="Q58" s="9"/>
    </row>
    <row r="59" spans="2:39" ht="50.15" customHeight="1" thickBot="1" x14ac:dyDescent="0.25">
      <c r="B59" s="1" t="s">
        <v>28</v>
      </c>
      <c r="C59" s="2" t="s">
        <v>254</v>
      </c>
      <c r="D59" s="3" t="s">
        <v>231</v>
      </c>
      <c r="E59" s="4" t="s">
        <v>232</v>
      </c>
      <c r="F59" s="2" t="s">
        <v>255</v>
      </c>
      <c r="G59" s="5" t="s">
        <v>256</v>
      </c>
      <c r="H59" s="5" t="s">
        <v>205</v>
      </c>
      <c r="I59" s="3" t="s">
        <v>243</v>
      </c>
      <c r="J59" s="2" t="s">
        <v>170</v>
      </c>
      <c r="K59" s="58" t="s">
        <v>207</v>
      </c>
      <c r="L59" s="5" t="s">
        <v>208</v>
      </c>
      <c r="M59" s="5" t="s">
        <v>253</v>
      </c>
      <c r="N59" s="5" t="s">
        <v>210</v>
      </c>
      <c r="O59" s="7" t="s">
        <v>211</v>
      </c>
      <c r="P59" s="58" t="s">
        <v>175</v>
      </c>
      <c r="Q59" s="58" t="s">
        <v>257</v>
      </c>
      <c r="R59" s="5" t="s">
        <v>213</v>
      </c>
      <c r="S59" s="5" t="s">
        <v>258</v>
      </c>
      <c r="T59" s="6" t="s">
        <v>259</v>
      </c>
      <c r="U59" s="4" t="s">
        <v>161</v>
      </c>
      <c r="V59" s="4" t="s">
        <v>150</v>
      </c>
      <c r="W59" s="58" t="s">
        <v>98</v>
      </c>
      <c r="X59" s="5" t="s">
        <v>94</v>
      </c>
      <c r="Y59" s="7" t="s">
        <v>95</v>
      </c>
      <c r="Z59" s="58" t="s">
        <v>61</v>
      </c>
      <c r="AA59" s="5" t="s">
        <v>96</v>
      </c>
      <c r="AB59" s="7" t="s">
        <v>97</v>
      </c>
      <c r="AC59" s="5" t="s">
        <v>60</v>
      </c>
      <c r="AD59" s="5" t="s">
        <v>62</v>
      </c>
      <c r="AE59" s="5" t="s">
        <v>63</v>
      </c>
      <c r="AF59" s="5" t="s">
        <v>64</v>
      </c>
      <c r="AG59" s="5" t="s">
        <v>65</v>
      </c>
      <c r="AH59" s="8" t="s">
        <v>66</v>
      </c>
      <c r="AI59" s="4" t="s">
        <v>67</v>
      </c>
      <c r="AJ59" s="4" t="s">
        <v>103</v>
      </c>
      <c r="AK59" s="4" t="s">
        <v>102</v>
      </c>
      <c r="AL59" s="4" t="s">
        <v>99</v>
      </c>
      <c r="AM59" s="79" t="s">
        <v>220</v>
      </c>
    </row>
    <row r="60" spans="2:39" x14ac:dyDescent="0.2">
      <c r="B60" s="10" t="s">
        <v>36</v>
      </c>
      <c r="C60" s="11">
        <v>1.64</v>
      </c>
      <c r="D60" s="12">
        <v>0.62749999999999995</v>
      </c>
      <c r="E60" s="13">
        <v>2.2675000000000001</v>
      </c>
      <c r="F60" s="11">
        <v>2.3075000000000001</v>
      </c>
      <c r="G60" s="14">
        <v>1.7050000000000001</v>
      </c>
      <c r="H60" s="14">
        <v>0.46</v>
      </c>
      <c r="I60" s="12">
        <v>0.46</v>
      </c>
      <c r="J60" s="11">
        <v>4.9325000000000001</v>
      </c>
      <c r="K60" s="59">
        <v>1.88</v>
      </c>
      <c r="L60" s="14">
        <v>0.95499999999999996</v>
      </c>
      <c r="M60" s="14">
        <v>0.65749999999999997</v>
      </c>
      <c r="N60" s="14">
        <v>0.42</v>
      </c>
      <c r="O60" s="16">
        <v>4.4999999999999998E-2</v>
      </c>
      <c r="P60" s="59">
        <v>3.9575</v>
      </c>
      <c r="Q60" s="59">
        <v>1.4450000000000001</v>
      </c>
      <c r="R60" s="14">
        <v>0.52749999999999997</v>
      </c>
      <c r="S60" s="14">
        <v>0.42749999999999999</v>
      </c>
      <c r="T60" s="15">
        <v>0.3125</v>
      </c>
      <c r="U60" s="13">
        <v>2.7124999999999999</v>
      </c>
      <c r="V60" s="13">
        <v>13.87</v>
      </c>
      <c r="W60" s="82">
        <v>100</v>
      </c>
      <c r="X60" s="92">
        <v>73.333333300000007</v>
      </c>
      <c r="Y60" s="160">
        <v>42.5</v>
      </c>
      <c r="Z60" s="82">
        <v>100</v>
      </c>
      <c r="AA60" s="92">
        <v>82.5</v>
      </c>
      <c r="AB60" s="160">
        <v>77.5</v>
      </c>
      <c r="AC60" s="92">
        <v>60</v>
      </c>
      <c r="AD60" s="92">
        <v>75</v>
      </c>
      <c r="AE60" s="92">
        <v>45</v>
      </c>
      <c r="AF60" s="92">
        <v>43.75</v>
      </c>
      <c r="AG60" s="92">
        <v>31.25</v>
      </c>
      <c r="AH60" s="90">
        <v>17.5</v>
      </c>
      <c r="AI60" s="84">
        <v>3</v>
      </c>
      <c r="AJ60" s="93">
        <v>3.25</v>
      </c>
      <c r="AK60" s="93">
        <v>3.25</v>
      </c>
      <c r="AL60" s="93">
        <v>3.25</v>
      </c>
      <c r="AM60" s="171">
        <f t="shared" ref="AM60:AM84" si="3">V60/V$79*100</f>
        <v>113.59541359541359</v>
      </c>
    </row>
    <row r="61" spans="2:39" x14ac:dyDescent="0.2">
      <c r="B61" s="18" t="s">
        <v>37</v>
      </c>
      <c r="C61" s="19">
        <v>1.4875</v>
      </c>
      <c r="D61" s="20">
        <v>0.70499999999999996</v>
      </c>
      <c r="E61" s="21">
        <v>2.1924999999999999</v>
      </c>
      <c r="F61" s="19">
        <v>2.1549999999999998</v>
      </c>
      <c r="G61" s="22">
        <v>1.65</v>
      </c>
      <c r="H61" s="22">
        <v>0.49</v>
      </c>
      <c r="I61" s="20">
        <v>0.42</v>
      </c>
      <c r="J61" s="19">
        <v>4.7149999999999999</v>
      </c>
      <c r="K61" s="60">
        <v>1.8525</v>
      </c>
      <c r="L61" s="22">
        <v>0.90249999999999997</v>
      </c>
      <c r="M61" s="22">
        <v>0.61</v>
      </c>
      <c r="N61" s="22">
        <v>0.28499999999999998</v>
      </c>
      <c r="O61" s="24">
        <v>4.7500000000000001E-2</v>
      </c>
      <c r="P61" s="60">
        <v>3.6974999999999998</v>
      </c>
      <c r="Q61" s="60">
        <v>1.44</v>
      </c>
      <c r="R61" s="22">
        <v>0.50749999999999995</v>
      </c>
      <c r="S61" s="22">
        <v>0.40500000000000003</v>
      </c>
      <c r="T61" s="23">
        <v>0.27750000000000002</v>
      </c>
      <c r="U61" s="21">
        <v>2.63</v>
      </c>
      <c r="V61" s="21">
        <v>13.234999999999999</v>
      </c>
      <c r="W61" s="83">
        <v>100</v>
      </c>
      <c r="X61" s="88">
        <v>79.166666699999993</v>
      </c>
      <c r="Y61" s="156">
        <v>47.6</v>
      </c>
      <c r="Z61" s="83">
        <v>100</v>
      </c>
      <c r="AA61" s="88">
        <v>87.5</v>
      </c>
      <c r="AB61" s="156">
        <v>77.5</v>
      </c>
      <c r="AC61" s="88">
        <v>72.5</v>
      </c>
      <c r="AD61" s="88">
        <v>77.5</v>
      </c>
      <c r="AE61" s="88">
        <v>57.5</v>
      </c>
      <c r="AF61" s="88">
        <v>36.25</v>
      </c>
      <c r="AG61" s="88">
        <v>41.25</v>
      </c>
      <c r="AH61" s="91">
        <v>25.5</v>
      </c>
      <c r="AI61" s="81">
        <v>2.25</v>
      </c>
      <c r="AJ61" s="94">
        <v>3.75</v>
      </c>
      <c r="AK61" s="94">
        <v>4.5</v>
      </c>
      <c r="AL61" s="94">
        <v>3</v>
      </c>
      <c r="AM61" s="94">
        <f t="shared" si="3"/>
        <v>108.39475839475838</v>
      </c>
    </row>
    <row r="62" spans="2:39" x14ac:dyDescent="0.2">
      <c r="B62" s="18" t="s">
        <v>31</v>
      </c>
      <c r="C62" s="19">
        <v>1.54</v>
      </c>
      <c r="D62" s="20">
        <v>0.77249999999999996</v>
      </c>
      <c r="E62" s="21">
        <v>2.3125</v>
      </c>
      <c r="F62" s="19">
        <v>2.3525</v>
      </c>
      <c r="G62" s="22">
        <v>1.83</v>
      </c>
      <c r="H62" s="22">
        <v>0.52749999999999997</v>
      </c>
      <c r="I62" s="20">
        <v>0.52249999999999996</v>
      </c>
      <c r="J62" s="19">
        <v>5.2324999999999999</v>
      </c>
      <c r="K62" s="60">
        <v>1.8674999999999999</v>
      </c>
      <c r="L62" s="22">
        <v>0.98750000000000004</v>
      </c>
      <c r="M62" s="22">
        <v>0.68</v>
      </c>
      <c r="N62" s="22">
        <v>0.34749999999999998</v>
      </c>
      <c r="O62" s="24">
        <v>0.1</v>
      </c>
      <c r="P62" s="60">
        <v>3.9824999999999999</v>
      </c>
      <c r="Q62" s="60">
        <v>1.5449999999999999</v>
      </c>
      <c r="R62" s="22">
        <v>0.48249999999999998</v>
      </c>
      <c r="S62" s="22">
        <v>0.495</v>
      </c>
      <c r="T62" s="23">
        <v>0.3</v>
      </c>
      <c r="U62" s="21">
        <v>2.8224999999999998</v>
      </c>
      <c r="V62" s="21">
        <v>14.35</v>
      </c>
      <c r="W62" s="83">
        <v>100</v>
      </c>
      <c r="X62" s="88">
        <v>81.25</v>
      </c>
      <c r="Y62" s="156">
        <v>58.25</v>
      </c>
      <c r="Z62" s="83">
        <v>100</v>
      </c>
      <c r="AA62" s="88">
        <v>88.75</v>
      </c>
      <c r="AB62" s="156">
        <v>77.5</v>
      </c>
      <c r="AC62" s="88">
        <v>77.5</v>
      </c>
      <c r="AD62" s="88">
        <v>86.25</v>
      </c>
      <c r="AE62" s="88">
        <v>62.5</v>
      </c>
      <c r="AF62" s="88">
        <v>50</v>
      </c>
      <c r="AG62" s="88">
        <v>40</v>
      </c>
      <c r="AH62" s="91">
        <v>52.5</v>
      </c>
      <c r="AI62" s="81">
        <v>7.5</v>
      </c>
      <c r="AJ62" s="94">
        <v>4.2083337500000004</v>
      </c>
      <c r="AK62" s="94">
        <v>4.6666675</v>
      </c>
      <c r="AL62" s="94">
        <v>3.75</v>
      </c>
      <c r="AM62" s="94">
        <f t="shared" si="3"/>
        <v>117.5266175266175</v>
      </c>
    </row>
    <row r="63" spans="2:39" x14ac:dyDescent="0.2">
      <c r="B63" s="18" t="s">
        <v>40</v>
      </c>
      <c r="C63" s="19">
        <v>1.4824999999999999</v>
      </c>
      <c r="D63" s="20">
        <v>0.74250000000000005</v>
      </c>
      <c r="E63" s="21">
        <v>2.2250000000000001</v>
      </c>
      <c r="F63" s="19">
        <v>2.0825</v>
      </c>
      <c r="G63" s="22">
        <v>1.51</v>
      </c>
      <c r="H63" s="22">
        <v>0.4425</v>
      </c>
      <c r="I63" s="20">
        <v>0.32750000000000001</v>
      </c>
      <c r="J63" s="19">
        <v>4.3624999999999998</v>
      </c>
      <c r="K63" s="60">
        <v>1.54</v>
      </c>
      <c r="L63" s="22">
        <v>0.86499999999999999</v>
      </c>
      <c r="M63" s="22">
        <v>0.73250000000000004</v>
      </c>
      <c r="N63" s="22">
        <v>0.38</v>
      </c>
      <c r="O63" s="24">
        <v>8.7499999999999994E-2</v>
      </c>
      <c r="P63" s="60">
        <v>3.605</v>
      </c>
      <c r="Q63" s="60">
        <v>1.5625</v>
      </c>
      <c r="R63" s="22">
        <v>0.5575</v>
      </c>
      <c r="S63" s="22">
        <v>0.5675</v>
      </c>
      <c r="T63" s="23">
        <v>0.34250000000000003</v>
      </c>
      <c r="U63" s="21">
        <v>3.03</v>
      </c>
      <c r="V63" s="21">
        <v>13.2225</v>
      </c>
      <c r="W63" s="83">
        <v>99.5</v>
      </c>
      <c r="X63" s="88">
        <v>81.666666699999993</v>
      </c>
      <c r="Y63" s="156">
        <v>70.75</v>
      </c>
      <c r="Z63" s="83">
        <v>99.5</v>
      </c>
      <c r="AA63" s="88">
        <v>88.75</v>
      </c>
      <c r="AB63" s="156">
        <v>80</v>
      </c>
      <c r="AC63" s="88">
        <v>76.25</v>
      </c>
      <c r="AD63" s="88">
        <v>75</v>
      </c>
      <c r="AE63" s="88">
        <v>65</v>
      </c>
      <c r="AF63" s="88">
        <v>77.5</v>
      </c>
      <c r="AG63" s="88">
        <v>75</v>
      </c>
      <c r="AH63" s="91">
        <v>61.25</v>
      </c>
      <c r="AI63" s="81">
        <v>3.5</v>
      </c>
      <c r="AJ63" s="94">
        <v>4</v>
      </c>
      <c r="AK63" s="94">
        <v>4.5</v>
      </c>
      <c r="AL63" s="94">
        <v>3.5</v>
      </c>
      <c r="AM63" s="94">
        <f t="shared" si="3"/>
        <v>108.29238329238329</v>
      </c>
    </row>
    <row r="64" spans="2:39" x14ac:dyDescent="0.2">
      <c r="B64" s="18" t="s">
        <v>30</v>
      </c>
      <c r="C64" s="19">
        <v>1.6225000000000001</v>
      </c>
      <c r="D64" s="20">
        <v>0.8175</v>
      </c>
      <c r="E64" s="21">
        <v>2.44</v>
      </c>
      <c r="F64" s="19">
        <v>2.35</v>
      </c>
      <c r="G64" s="22">
        <v>1.78</v>
      </c>
      <c r="H64" s="22">
        <v>0.58499999999999996</v>
      </c>
      <c r="I64" s="20">
        <v>0.56499999999999995</v>
      </c>
      <c r="J64" s="19">
        <v>5.28</v>
      </c>
      <c r="K64" s="60">
        <v>2.0525000000000002</v>
      </c>
      <c r="L64" s="22">
        <v>0.97499999999999998</v>
      </c>
      <c r="M64" s="22">
        <v>0.71750000000000003</v>
      </c>
      <c r="N64" s="22">
        <v>0.48</v>
      </c>
      <c r="O64" s="24">
        <v>7.7499999999999999E-2</v>
      </c>
      <c r="P64" s="60">
        <v>4.3025000000000002</v>
      </c>
      <c r="Q64" s="60">
        <v>1.6225000000000001</v>
      </c>
      <c r="R64" s="22">
        <v>0.5625</v>
      </c>
      <c r="S64" s="22">
        <v>0.56999999999999995</v>
      </c>
      <c r="T64" s="23">
        <v>0.32750000000000001</v>
      </c>
      <c r="U64" s="21">
        <v>3.0825</v>
      </c>
      <c r="V64" s="21">
        <v>15.105</v>
      </c>
      <c r="W64" s="83">
        <v>100</v>
      </c>
      <c r="X64" s="88">
        <v>81.666666699999993</v>
      </c>
      <c r="Y64" s="156">
        <v>65.25</v>
      </c>
      <c r="Z64" s="83">
        <v>100</v>
      </c>
      <c r="AA64" s="88">
        <v>90</v>
      </c>
      <c r="AB64" s="156">
        <v>80</v>
      </c>
      <c r="AC64" s="88">
        <v>75</v>
      </c>
      <c r="AD64" s="88">
        <v>88.75</v>
      </c>
      <c r="AE64" s="88">
        <v>65</v>
      </c>
      <c r="AF64" s="88">
        <v>62.5</v>
      </c>
      <c r="AG64" s="88">
        <v>57.5</v>
      </c>
      <c r="AH64" s="91">
        <v>52.5</v>
      </c>
      <c r="AI64" s="81">
        <v>3.5</v>
      </c>
      <c r="AJ64" s="94">
        <v>4.5</v>
      </c>
      <c r="AK64" s="94">
        <v>4.75</v>
      </c>
      <c r="AL64" s="94">
        <v>4.25</v>
      </c>
      <c r="AM64" s="94">
        <f t="shared" si="3"/>
        <v>123.7100737100737</v>
      </c>
    </row>
    <row r="65" spans="2:39" x14ac:dyDescent="0.2">
      <c r="B65" s="18" t="s">
        <v>43</v>
      </c>
      <c r="C65" s="19">
        <v>1.2925</v>
      </c>
      <c r="D65" s="20">
        <v>0.74750000000000005</v>
      </c>
      <c r="E65" s="21">
        <v>2.04</v>
      </c>
      <c r="F65" s="19">
        <v>1.8825000000000001</v>
      </c>
      <c r="G65" s="22">
        <v>1.4175</v>
      </c>
      <c r="H65" s="22">
        <v>0.36749999999999999</v>
      </c>
      <c r="I65" s="20">
        <v>0.33500000000000002</v>
      </c>
      <c r="J65" s="19">
        <v>4.0025000000000004</v>
      </c>
      <c r="K65" s="60">
        <v>1.1425000000000001</v>
      </c>
      <c r="L65" s="22">
        <v>0.83</v>
      </c>
      <c r="M65" s="22">
        <v>0.28249999999999997</v>
      </c>
      <c r="N65" s="22">
        <v>0.26</v>
      </c>
      <c r="O65" s="24">
        <v>2.75E-2</v>
      </c>
      <c r="P65" s="60">
        <v>2.5425</v>
      </c>
      <c r="Q65" s="60">
        <v>0.78</v>
      </c>
      <c r="R65" s="22">
        <v>0.33</v>
      </c>
      <c r="S65" s="22">
        <v>0.31</v>
      </c>
      <c r="T65" s="23">
        <v>0.22750000000000001</v>
      </c>
      <c r="U65" s="21">
        <v>1.6475</v>
      </c>
      <c r="V65" s="21">
        <v>10.2325</v>
      </c>
      <c r="W65" s="83">
        <v>86.5</v>
      </c>
      <c r="X65" s="88">
        <v>21.4166667</v>
      </c>
      <c r="Y65" s="156">
        <v>9.6999999999999993</v>
      </c>
      <c r="Z65" s="83">
        <v>86.5</v>
      </c>
      <c r="AA65" s="88">
        <v>33.75</v>
      </c>
      <c r="AB65" s="156">
        <v>21.25</v>
      </c>
      <c r="AC65" s="88">
        <v>9.25</v>
      </c>
      <c r="AD65" s="88">
        <v>11.25</v>
      </c>
      <c r="AE65" s="88">
        <v>14.5</v>
      </c>
      <c r="AF65" s="88">
        <v>8.5</v>
      </c>
      <c r="AG65" s="88">
        <v>8</v>
      </c>
      <c r="AH65" s="91">
        <v>6.25</v>
      </c>
      <c r="AI65" s="81">
        <v>57.5</v>
      </c>
      <c r="AJ65" s="94">
        <v>2.25</v>
      </c>
      <c r="AK65" s="94">
        <v>3</v>
      </c>
      <c r="AL65" s="94">
        <v>1.5</v>
      </c>
      <c r="AM65" s="94">
        <f t="shared" si="3"/>
        <v>83.804258804258808</v>
      </c>
    </row>
    <row r="66" spans="2:39" x14ac:dyDescent="0.2">
      <c r="B66" s="18" t="s">
        <v>10</v>
      </c>
      <c r="C66" s="19">
        <v>1.4824999999999999</v>
      </c>
      <c r="D66" s="20">
        <v>0.77249999999999996</v>
      </c>
      <c r="E66" s="21">
        <v>2.2549999999999999</v>
      </c>
      <c r="F66" s="19">
        <v>2.1875</v>
      </c>
      <c r="G66" s="22">
        <v>1.595</v>
      </c>
      <c r="H66" s="22">
        <v>0.47</v>
      </c>
      <c r="I66" s="20">
        <v>0.41249999999999998</v>
      </c>
      <c r="J66" s="19">
        <v>4.665</v>
      </c>
      <c r="K66" s="60">
        <v>1.7875000000000001</v>
      </c>
      <c r="L66" s="22">
        <v>0.92749999999999999</v>
      </c>
      <c r="M66" s="22">
        <v>0.57250000000000001</v>
      </c>
      <c r="N66" s="22">
        <v>0.38500000000000001</v>
      </c>
      <c r="O66" s="24">
        <v>6.5000000000000002E-2</v>
      </c>
      <c r="P66" s="60">
        <v>3.7374999999999998</v>
      </c>
      <c r="Q66" s="60">
        <v>1.4775</v>
      </c>
      <c r="R66" s="22">
        <v>0.47499999999999998</v>
      </c>
      <c r="S66" s="22">
        <v>0.48</v>
      </c>
      <c r="T66" s="23">
        <v>0.29749999999999999</v>
      </c>
      <c r="U66" s="21">
        <v>2.73</v>
      </c>
      <c r="V66" s="21">
        <v>13.387499999999999</v>
      </c>
      <c r="W66" s="83">
        <v>99.5</v>
      </c>
      <c r="X66" s="88">
        <v>76.666666699999993</v>
      </c>
      <c r="Y66" s="156">
        <v>48</v>
      </c>
      <c r="Z66" s="83">
        <v>99.5</v>
      </c>
      <c r="AA66" s="88">
        <v>82.5</v>
      </c>
      <c r="AB66" s="156">
        <v>75</v>
      </c>
      <c r="AC66" s="88">
        <v>72.5</v>
      </c>
      <c r="AD66" s="88">
        <v>72.5</v>
      </c>
      <c r="AE66" s="88">
        <v>46.25</v>
      </c>
      <c r="AF66" s="88">
        <v>41.25</v>
      </c>
      <c r="AG66" s="88">
        <v>40</v>
      </c>
      <c r="AH66" s="91">
        <v>40</v>
      </c>
      <c r="AI66" s="81">
        <v>1.25</v>
      </c>
      <c r="AJ66" s="94">
        <v>3.75</v>
      </c>
      <c r="AK66" s="94">
        <v>4</v>
      </c>
      <c r="AL66" s="94">
        <v>3.5</v>
      </c>
      <c r="AM66" s="94">
        <f t="shared" si="3"/>
        <v>109.64373464373463</v>
      </c>
    </row>
    <row r="67" spans="2:39" x14ac:dyDescent="0.2">
      <c r="B67" s="18" t="s">
        <v>3</v>
      </c>
      <c r="C67" s="19">
        <v>1.4075</v>
      </c>
      <c r="D67" s="20">
        <v>0.78</v>
      </c>
      <c r="E67" s="21">
        <v>2.1875</v>
      </c>
      <c r="F67" s="19">
        <v>2.34</v>
      </c>
      <c r="G67" s="22">
        <v>1.575</v>
      </c>
      <c r="H67" s="22">
        <v>0.45</v>
      </c>
      <c r="I67" s="20">
        <v>0.41749999999999998</v>
      </c>
      <c r="J67" s="19">
        <v>4.7824999999999998</v>
      </c>
      <c r="K67" s="60">
        <v>1.7925</v>
      </c>
      <c r="L67" s="22">
        <v>0.90500000000000003</v>
      </c>
      <c r="M67" s="22">
        <v>0.52749999999999997</v>
      </c>
      <c r="N67" s="22">
        <v>0.38500000000000001</v>
      </c>
      <c r="O67" s="24">
        <v>7.2499999999999995E-2</v>
      </c>
      <c r="P67" s="60">
        <v>3.6825000000000001</v>
      </c>
      <c r="Q67" s="60">
        <v>1.0974999999999999</v>
      </c>
      <c r="R67" s="22">
        <v>0.31</v>
      </c>
      <c r="S67" s="22">
        <v>0.35499999999999998</v>
      </c>
      <c r="T67" s="23">
        <v>0.25750000000000001</v>
      </c>
      <c r="U67" s="21">
        <v>2.02</v>
      </c>
      <c r="V67" s="21">
        <v>12.672499999999999</v>
      </c>
      <c r="W67" s="83">
        <v>100</v>
      </c>
      <c r="X67" s="88">
        <v>78.75</v>
      </c>
      <c r="Y67" s="156">
        <v>33</v>
      </c>
      <c r="Z67" s="83">
        <v>100</v>
      </c>
      <c r="AA67" s="88">
        <v>88.75</v>
      </c>
      <c r="AB67" s="156">
        <v>80</v>
      </c>
      <c r="AC67" s="88">
        <v>67.5</v>
      </c>
      <c r="AD67" s="88">
        <v>62.5</v>
      </c>
      <c r="AE67" s="88">
        <v>30</v>
      </c>
      <c r="AF67" s="88">
        <v>23.75</v>
      </c>
      <c r="AG67" s="88">
        <v>25</v>
      </c>
      <c r="AH67" s="91">
        <v>23.75</v>
      </c>
      <c r="AI67" s="81">
        <v>3.75</v>
      </c>
      <c r="AJ67" s="94">
        <v>3.25</v>
      </c>
      <c r="AK67" s="94">
        <v>3.75</v>
      </c>
      <c r="AL67" s="94">
        <v>2.75</v>
      </c>
      <c r="AM67" s="94">
        <f t="shared" si="3"/>
        <v>103.78787878787878</v>
      </c>
    </row>
    <row r="68" spans="2:39" x14ac:dyDescent="0.2">
      <c r="B68" s="18" t="s">
        <v>22</v>
      </c>
      <c r="C68" s="19">
        <v>1.66</v>
      </c>
      <c r="D68" s="20">
        <v>0.77249999999999996</v>
      </c>
      <c r="E68" s="21">
        <v>2.4325000000000001</v>
      </c>
      <c r="F68" s="19">
        <v>2.1949999999999998</v>
      </c>
      <c r="G68" s="22">
        <v>1.915</v>
      </c>
      <c r="H68" s="22">
        <v>0.56999999999999995</v>
      </c>
      <c r="I68" s="20">
        <v>0.50749999999999995</v>
      </c>
      <c r="J68" s="19">
        <v>5.1875</v>
      </c>
      <c r="K68" s="60">
        <v>1.9775</v>
      </c>
      <c r="L68" s="22">
        <v>1.0475000000000001</v>
      </c>
      <c r="M68" s="22">
        <v>0.60499999999999998</v>
      </c>
      <c r="N68" s="22">
        <v>0.35499999999999998</v>
      </c>
      <c r="O68" s="24">
        <v>4.4999999999999998E-2</v>
      </c>
      <c r="P68" s="60">
        <v>4.03</v>
      </c>
      <c r="Q68" s="60">
        <v>1.2224999999999999</v>
      </c>
      <c r="R68" s="22">
        <v>0.49</v>
      </c>
      <c r="S68" s="22">
        <v>0.4425</v>
      </c>
      <c r="T68" s="23">
        <v>0.24</v>
      </c>
      <c r="U68" s="21">
        <v>2.395</v>
      </c>
      <c r="V68" s="21">
        <v>14.045</v>
      </c>
      <c r="W68" s="83">
        <v>100</v>
      </c>
      <c r="X68" s="88">
        <v>73.25</v>
      </c>
      <c r="Y68" s="156">
        <v>39.5</v>
      </c>
      <c r="Z68" s="83">
        <v>100</v>
      </c>
      <c r="AA68" s="88">
        <v>89.75</v>
      </c>
      <c r="AB68" s="156">
        <v>70</v>
      </c>
      <c r="AC68" s="88">
        <v>60</v>
      </c>
      <c r="AD68" s="88">
        <v>67.5</v>
      </c>
      <c r="AE68" s="88">
        <v>45</v>
      </c>
      <c r="AF68" s="88">
        <v>27.5</v>
      </c>
      <c r="AG68" s="88">
        <v>32.5</v>
      </c>
      <c r="AH68" s="91">
        <v>25</v>
      </c>
      <c r="AI68" s="81">
        <v>5</v>
      </c>
      <c r="AJ68" s="94">
        <v>3.75</v>
      </c>
      <c r="AK68" s="94">
        <v>4.5</v>
      </c>
      <c r="AL68" s="94">
        <v>3</v>
      </c>
      <c r="AM68" s="94">
        <f t="shared" si="3"/>
        <v>115.02866502866502</v>
      </c>
    </row>
    <row r="69" spans="2:39" x14ac:dyDescent="0.2">
      <c r="B69" s="18" t="s">
        <v>20</v>
      </c>
      <c r="C69" s="19">
        <v>1.625</v>
      </c>
      <c r="D69" s="20">
        <v>0.875</v>
      </c>
      <c r="E69" s="21">
        <v>2.5</v>
      </c>
      <c r="F69" s="19">
        <v>2.165</v>
      </c>
      <c r="G69" s="22">
        <v>1.7625</v>
      </c>
      <c r="H69" s="22">
        <v>0.50249999999999995</v>
      </c>
      <c r="I69" s="20">
        <v>0.48249999999999998</v>
      </c>
      <c r="J69" s="19">
        <v>4.9124999999999996</v>
      </c>
      <c r="K69" s="60">
        <v>1.865</v>
      </c>
      <c r="L69" s="22">
        <v>1.0425</v>
      </c>
      <c r="M69" s="22">
        <v>0.58750000000000002</v>
      </c>
      <c r="N69" s="22">
        <v>0.41249999999999998</v>
      </c>
      <c r="O69" s="24">
        <v>6.25E-2</v>
      </c>
      <c r="P69" s="60">
        <v>3.97</v>
      </c>
      <c r="Q69" s="60">
        <v>1.5475000000000001</v>
      </c>
      <c r="R69" s="22">
        <v>0.46250000000000002</v>
      </c>
      <c r="S69" s="22">
        <v>0.46</v>
      </c>
      <c r="T69" s="23">
        <v>0.32250000000000001</v>
      </c>
      <c r="U69" s="21">
        <v>2.7925</v>
      </c>
      <c r="V69" s="21">
        <v>14.175000000000001</v>
      </c>
      <c r="W69" s="83">
        <v>100</v>
      </c>
      <c r="X69" s="88">
        <v>75.833333300000007</v>
      </c>
      <c r="Y69" s="156">
        <v>45.25</v>
      </c>
      <c r="Z69" s="83">
        <v>100</v>
      </c>
      <c r="AA69" s="88">
        <v>87.5</v>
      </c>
      <c r="AB69" s="156">
        <v>72.5</v>
      </c>
      <c r="AC69" s="88">
        <v>67.5</v>
      </c>
      <c r="AD69" s="88">
        <v>72.5</v>
      </c>
      <c r="AE69" s="88">
        <v>40</v>
      </c>
      <c r="AF69" s="88">
        <v>35</v>
      </c>
      <c r="AG69" s="88">
        <v>33.75</v>
      </c>
      <c r="AH69" s="91">
        <v>45</v>
      </c>
      <c r="AI69" s="81">
        <v>5.5</v>
      </c>
      <c r="AJ69" s="94">
        <v>3.875</v>
      </c>
      <c r="AK69" s="94">
        <v>4.25</v>
      </c>
      <c r="AL69" s="94">
        <v>3.5</v>
      </c>
      <c r="AM69" s="94">
        <f t="shared" si="3"/>
        <v>116.09336609336609</v>
      </c>
    </row>
    <row r="70" spans="2:39" x14ac:dyDescent="0.2">
      <c r="B70" s="18" t="s">
        <v>26</v>
      </c>
      <c r="C70" s="19">
        <v>1.3149999999999999</v>
      </c>
      <c r="D70" s="20">
        <v>0.755</v>
      </c>
      <c r="E70" s="21">
        <v>2.0699999999999998</v>
      </c>
      <c r="F70" s="19">
        <v>2.04</v>
      </c>
      <c r="G70" s="22">
        <v>1.39</v>
      </c>
      <c r="H70" s="22">
        <v>0.44500000000000001</v>
      </c>
      <c r="I70" s="20">
        <v>0.33750000000000002</v>
      </c>
      <c r="J70" s="19">
        <v>4.2125000000000004</v>
      </c>
      <c r="K70" s="60">
        <v>1.5475000000000001</v>
      </c>
      <c r="L70" s="22">
        <v>0.88500000000000001</v>
      </c>
      <c r="M70" s="22">
        <v>0.61750000000000005</v>
      </c>
      <c r="N70" s="22">
        <v>0.34749999999999998</v>
      </c>
      <c r="O70" s="24">
        <v>5.2499999999999998E-2</v>
      </c>
      <c r="P70" s="60">
        <v>3.45</v>
      </c>
      <c r="Q70" s="60">
        <v>1.5225</v>
      </c>
      <c r="R70" s="22">
        <v>0.48749999999999999</v>
      </c>
      <c r="S70" s="22">
        <v>0.53</v>
      </c>
      <c r="T70" s="23">
        <v>0.34250000000000003</v>
      </c>
      <c r="U70" s="21">
        <v>2.8824999999999998</v>
      </c>
      <c r="V70" s="21">
        <v>12.615</v>
      </c>
      <c r="W70" s="83">
        <v>99</v>
      </c>
      <c r="X70" s="88">
        <v>76.666666699999993</v>
      </c>
      <c r="Y70" s="156">
        <v>54</v>
      </c>
      <c r="Z70" s="83">
        <v>99</v>
      </c>
      <c r="AA70" s="88">
        <v>87.5</v>
      </c>
      <c r="AB70" s="156">
        <v>72.5</v>
      </c>
      <c r="AC70" s="88">
        <v>70</v>
      </c>
      <c r="AD70" s="88">
        <v>72.5</v>
      </c>
      <c r="AE70" s="88">
        <v>53.75</v>
      </c>
      <c r="AF70" s="88">
        <v>60</v>
      </c>
      <c r="AG70" s="88">
        <v>45</v>
      </c>
      <c r="AH70" s="91">
        <v>38.75</v>
      </c>
      <c r="AI70" s="81">
        <v>3.5</v>
      </c>
      <c r="AJ70" s="94">
        <v>3.875</v>
      </c>
      <c r="AK70" s="94">
        <v>4.25</v>
      </c>
      <c r="AL70" s="94">
        <v>3.5</v>
      </c>
      <c r="AM70" s="94">
        <f t="shared" si="3"/>
        <v>103.31695331695332</v>
      </c>
    </row>
    <row r="71" spans="2:39" x14ac:dyDescent="0.2">
      <c r="B71" s="18" t="s">
        <v>21</v>
      </c>
      <c r="C71" s="19">
        <v>1.56</v>
      </c>
      <c r="D71" s="20">
        <v>0.76500000000000001</v>
      </c>
      <c r="E71" s="21">
        <v>2.3250000000000002</v>
      </c>
      <c r="F71" s="19">
        <v>2.2974999999999999</v>
      </c>
      <c r="G71" s="22">
        <v>1.665</v>
      </c>
      <c r="H71" s="22">
        <v>0.52249999999999996</v>
      </c>
      <c r="I71" s="20">
        <v>0.51500000000000001</v>
      </c>
      <c r="J71" s="19">
        <v>5</v>
      </c>
      <c r="K71" s="60">
        <v>1.79</v>
      </c>
      <c r="L71" s="22">
        <v>0.95250000000000001</v>
      </c>
      <c r="M71" s="22">
        <v>0.66</v>
      </c>
      <c r="N71" s="22">
        <v>0.3725</v>
      </c>
      <c r="O71" s="24">
        <v>0.04</v>
      </c>
      <c r="P71" s="60">
        <v>3.8149999999999999</v>
      </c>
      <c r="Q71" s="60">
        <v>1.5</v>
      </c>
      <c r="R71" s="22">
        <v>0.48499999999999999</v>
      </c>
      <c r="S71" s="22">
        <v>0.4975</v>
      </c>
      <c r="T71" s="23">
        <v>0.3175</v>
      </c>
      <c r="U71" s="21">
        <v>2.8</v>
      </c>
      <c r="V71" s="21">
        <v>13.94</v>
      </c>
      <c r="W71" s="83">
        <v>99.5</v>
      </c>
      <c r="X71" s="88">
        <v>78.333333300000007</v>
      </c>
      <c r="Y71" s="156">
        <v>54.25</v>
      </c>
      <c r="Z71" s="83">
        <v>99.5</v>
      </c>
      <c r="AA71" s="88">
        <v>87.5</v>
      </c>
      <c r="AB71" s="156">
        <v>77.5</v>
      </c>
      <c r="AC71" s="88">
        <v>70</v>
      </c>
      <c r="AD71" s="88">
        <v>76.25</v>
      </c>
      <c r="AE71" s="88">
        <v>55</v>
      </c>
      <c r="AF71" s="88">
        <v>51.25</v>
      </c>
      <c r="AG71" s="88">
        <v>46.25</v>
      </c>
      <c r="AH71" s="91">
        <v>42.5</v>
      </c>
      <c r="AI71" s="81">
        <v>1.5</v>
      </c>
      <c r="AJ71" s="94">
        <v>3.875</v>
      </c>
      <c r="AK71" s="94">
        <v>4</v>
      </c>
      <c r="AL71" s="94">
        <v>3.75</v>
      </c>
      <c r="AM71" s="94">
        <f t="shared" si="3"/>
        <v>114.16871416871415</v>
      </c>
    </row>
    <row r="72" spans="2:39" x14ac:dyDescent="0.2">
      <c r="B72" s="18" t="s">
        <v>23</v>
      </c>
      <c r="C72" s="19">
        <v>1.4614583299999999</v>
      </c>
      <c r="D72" s="20">
        <v>0.63093750000000004</v>
      </c>
      <c r="E72" s="21">
        <v>2.0923958300000001</v>
      </c>
      <c r="F72" s="19">
        <v>2.2845312500000001</v>
      </c>
      <c r="G72" s="22">
        <v>1.73770833</v>
      </c>
      <c r="H72" s="22">
        <v>0.45526042</v>
      </c>
      <c r="I72" s="20">
        <v>0.43036458</v>
      </c>
      <c r="J72" s="19">
        <v>4.90786458</v>
      </c>
      <c r="K72" s="60">
        <v>1.82307292</v>
      </c>
      <c r="L72" s="22">
        <v>0.96697917</v>
      </c>
      <c r="M72" s="22">
        <v>0.58046874999999998</v>
      </c>
      <c r="N72" s="22">
        <v>0.35380208000000002</v>
      </c>
      <c r="O72" s="24">
        <v>5.447917E-2</v>
      </c>
      <c r="P72" s="60">
        <v>3.7788020800000002</v>
      </c>
      <c r="Q72" s="60">
        <v>1.26875</v>
      </c>
      <c r="R72" s="22">
        <v>0.42994791999999998</v>
      </c>
      <c r="S72" s="22">
        <v>0.38380207999999999</v>
      </c>
      <c r="T72" s="23">
        <v>0.24385417000000001</v>
      </c>
      <c r="U72" s="21">
        <v>2.3263541700000001</v>
      </c>
      <c r="V72" s="21">
        <v>13.105416699999999</v>
      </c>
      <c r="W72" s="83">
        <v>99.9375</v>
      </c>
      <c r="X72" s="88">
        <v>76.651041699999993</v>
      </c>
      <c r="Y72" s="156">
        <v>36.992708299999997</v>
      </c>
      <c r="Z72" s="83">
        <v>99.9375</v>
      </c>
      <c r="AA72" s="88">
        <v>84.921875</v>
      </c>
      <c r="AB72" s="156">
        <v>75.46875</v>
      </c>
      <c r="AC72" s="88">
        <v>69.5625</v>
      </c>
      <c r="AD72" s="88">
        <v>65.979166699999993</v>
      </c>
      <c r="AE72" s="88">
        <v>46.9947917</v>
      </c>
      <c r="AF72" s="88">
        <v>26.6145833</v>
      </c>
      <c r="AG72" s="88">
        <v>27.6614583</v>
      </c>
      <c r="AH72" s="91">
        <v>17.7135417</v>
      </c>
      <c r="AI72" s="81">
        <v>4.4427082999999996</v>
      </c>
      <c r="AJ72" s="94">
        <v>2.7118055700000001</v>
      </c>
      <c r="AK72" s="94">
        <v>2.9340278099999999</v>
      </c>
      <c r="AL72" s="94">
        <v>2.4895833299999999</v>
      </c>
      <c r="AM72" s="94">
        <f t="shared" si="3"/>
        <v>107.3334701064701</v>
      </c>
    </row>
    <row r="73" spans="2:39" x14ac:dyDescent="0.2">
      <c r="B73" s="18" t="s">
        <v>41</v>
      </c>
      <c r="C73" s="19">
        <v>1.46</v>
      </c>
      <c r="D73" s="20">
        <v>0.89</v>
      </c>
      <c r="E73" s="21">
        <v>2.35</v>
      </c>
      <c r="F73" s="19">
        <v>1.9650000000000001</v>
      </c>
      <c r="G73" s="22">
        <v>1.45</v>
      </c>
      <c r="H73" s="22">
        <v>0.39750000000000002</v>
      </c>
      <c r="I73" s="20">
        <v>0.37</v>
      </c>
      <c r="J73" s="19">
        <v>4.1825000000000001</v>
      </c>
      <c r="K73" s="60">
        <v>1.35</v>
      </c>
      <c r="L73" s="22">
        <v>0.745</v>
      </c>
      <c r="M73" s="22">
        <v>0.33750000000000002</v>
      </c>
      <c r="N73" s="22">
        <v>0.245</v>
      </c>
      <c r="O73" s="24">
        <v>3.7499999999999999E-2</v>
      </c>
      <c r="P73" s="60">
        <v>2.7149999999999999</v>
      </c>
      <c r="Q73" s="60">
        <v>0.85</v>
      </c>
      <c r="R73" s="22">
        <v>0.28749999999999998</v>
      </c>
      <c r="S73" s="22">
        <v>0.28499999999999998</v>
      </c>
      <c r="T73" s="23">
        <v>0.245</v>
      </c>
      <c r="U73" s="21">
        <v>1.6675</v>
      </c>
      <c r="V73" s="21">
        <v>10.914999999999999</v>
      </c>
      <c r="W73" s="83">
        <v>97.5</v>
      </c>
      <c r="X73" s="88">
        <v>45.8333333</v>
      </c>
      <c r="Y73" s="156">
        <v>13</v>
      </c>
      <c r="Z73" s="83">
        <v>97.5</v>
      </c>
      <c r="AA73" s="88">
        <v>62.5</v>
      </c>
      <c r="AB73" s="156">
        <v>42.5</v>
      </c>
      <c r="AC73" s="88">
        <v>32.5</v>
      </c>
      <c r="AD73" s="88">
        <v>21.25</v>
      </c>
      <c r="AE73" s="88">
        <v>7</v>
      </c>
      <c r="AF73" s="88">
        <v>8.75</v>
      </c>
      <c r="AG73" s="88">
        <v>14.25</v>
      </c>
      <c r="AH73" s="91">
        <v>13.75</v>
      </c>
      <c r="AI73" s="81">
        <v>30</v>
      </c>
      <c r="AJ73" s="94">
        <v>2.625</v>
      </c>
      <c r="AK73" s="94">
        <v>2</v>
      </c>
      <c r="AL73" s="94">
        <v>3.25</v>
      </c>
      <c r="AM73" s="94">
        <f t="shared" si="3"/>
        <v>89.393939393939377</v>
      </c>
    </row>
    <row r="74" spans="2:39" x14ac:dyDescent="0.2">
      <c r="B74" s="18" t="s">
        <v>34</v>
      </c>
      <c r="C74" s="19">
        <v>1.575</v>
      </c>
      <c r="D74" s="20">
        <v>0.97499999999999998</v>
      </c>
      <c r="E74" s="21">
        <v>2.5499999999999998</v>
      </c>
      <c r="F74" s="19">
        <v>2</v>
      </c>
      <c r="G74" s="22">
        <v>1.7925</v>
      </c>
      <c r="H74" s="22">
        <v>0.48749999999999999</v>
      </c>
      <c r="I74" s="20">
        <v>0.46250000000000002</v>
      </c>
      <c r="J74" s="19">
        <v>4.7424999999999997</v>
      </c>
      <c r="K74" s="60">
        <v>1.4424999999999999</v>
      </c>
      <c r="L74" s="22">
        <v>0.90249999999999997</v>
      </c>
      <c r="M74" s="22">
        <v>0.5</v>
      </c>
      <c r="N74" s="22">
        <v>0.46250000000000002</v>
      </c>
      <c r="O74" s="24">
        <v>9.7500000000000003E-2</v>
      </c>
      <c r="P74" s="60">
        <v>3.4049999999999998</v>
      </c>
      <c r="Q74" s="60">
        <v>1.1850000000000001</v>
      </c>
      <c r="R74" s="22">
        <v>0.4325</v>
      </c>
      <c r="S74" s="22">
        <v>0.35</v>
      </c>
      <c r="T74" s="23">
        <v>0.2525</v>
      </c>
      <c r="U74" s="21">
        <v>2.2200000000000002</v>
      </c>
      <c r="V74" s="21">
        <v>12.9175</v>
      </c>
      <c r="W74" s="83">
        <v>99.5</v>
      </c>
      <c r="X74" s="88">
        <v>75.416666699999993</v>
      </c>
      <c r="Y74" s="156">
        <v>30</v>
      </c>
      <c r="Z74" s="83">
        <v>99.5</v>
      </c>
      <c r="AA74" s="88">
        <v>76.25</v>
      </c>
      <c r="AB74" s="156">
        <v>75</v>
      </c>
      <c r="AC74" s="88">
        <v>75</v>
      </c>
      <c r="AD74" s="88">
        <v>47.5</v>
      </c>
      <c r="AE74" s="88">
        <v>30</v>
      </c>
      <c r="AF74" s="88">
        <v>21.25</v>
      </c>
      <c r="AG74" s="88">
        <v>23.75</v>
      </c>
      <c r="AH74" s="91">
        <v>27.5</v>
      </c>
      <c r="AI74" s="81">
        <v>23.75</v>
      </c>
      <c r="AJ74" s="94">
        <v>2.75</v>
      </c>
      <c r="AK74" s="94">
        <v>2.75</v>
      </c>
      <c r="AL74" s="94">
        <v>2.75</v>
      </c>
      <c r="AM74" s="94">
        <f t="shared" si="3"/>
        <v>105.79443079443078</v>
      </c>
    </row>
    <row r="75" spans="2:39" x14ac:dyDescent="0.2">
      <c r="B75" s="18" t="s">
        <v>5</v>
      </c>
      <c r="C75" s="19">
        <v>1.78</v>
      </c>
      <c r="D75" s="20">
        <v>1.0125</v>
      </c>
      <c r="E75" s="21">
        <v>2.7925</v>
      </c>
      <c r="F75" s="19">
        <v>2.0225</v>
      </c>
      <c r="G75" s="22">
        <v>1.77</v>
      </c>
      <c r="H75" s="22">
        <v>0.48</v>
      </c>
      <c r="I75" s="20">
        <v>0.51</v>
      </c>
      <c r="J75" s="19">
        <v>4.7824999999999998</v>
      </c>
      <c r="K75" s="60">
        <v>1.6475</v>
      </c>
      <c r="L75" s="22">
        <v>1.03</v>
      </c>
      <c r="M75" s="22">
        <v>0.60250000000000004</v>
      </c>
      <c r="N75" s="22">
        <v>0.47249999999999998</v>
      </c>
      <c r="O75" s="24">
        <v>7.7499999999999999E-2</v>
      </c>
      <c r="P75" s="60">
        <v>3.83</v>
      </c>
      <c r="Q75" s="60">
        <v>1.135</v>
      </c>
      <c r="R75" s="22">
        <v>0.45</v>
      </c>
      <c r="S75" s="22">
        <v>0.39750000000000002</v>
      </c>
      <c r="T75" s="23">
        <v>0.33500000000000002</v>
      </c>
      <c r="U75" s="21">
        <v>2.3174999999999999</v>
      </c>
      <c r="V75" s="21">
        <v>13.7225</v>
      </c>
      <c r="W75" s="83">
        <v>100</v>
      </c>
      <c r="X75" s="88">
        <v>80.833333300000007</v>
      </c>
      <c r="Y75" s="156">
        <v>37.25</v>
      </c>
      <c r="Z75" s="83">
        <v>100</v>
      </c>
      <c r="AA75" s="88">
        <v>82.5</v>
      </c>
      <c r="AB75" s="156">
        <v>82.5</v>
      </c>
      <c r="AC75" s="88">
        <v>77.5</v>
      </c>
      <c r="AD75" s="88">
        <v>47.5</v>
      </c>
      <c r="AE75" s="88">
        <v>38.75</v>
      </c>
      <c r="AF75" s="88">
        <v>23.75</v>
      </c>
      <c r="AG75" s="88">
        <v>36.25</v>
      </c>
      <c r="AH75" s="91">
        <v>40</v>
      </c>
      <c r="AI75" s="81">
        <v>11.25</v>
      </c>
      <c r="AJ75" s="94">
        <v>2.875</v>
      </c>
      <c r="AK75" s="94">
        <v>3</v>
      </c>
      <c r="AL75" s="94">
        <v>2.75</v>
      </c>
      <c r="AM75" s="94">
        <f t="shared" si="3"/>
        <v>112.38738738738738</v>
      </c>
    </row>
    <row r="76" spans="2:39" x14ac:dyDescent="0.2">
      <c r="B76" s="18" t="s">
        <v>38</v>
      </c>
      <c r="C76" s="19">
        <v>1.23</v>
      </c>
      <c r="D76" s="20">
        <v>0.82</v>
      </c>
      <c r="E76" s="21">
        <v>2.0499999999999998</v>
      </c>
      <c r="F76" s="19">
        <v>2.1124999999999998</v>
      </c>
      <c r="G76" s="22">
        <v>1.7324999999999999</v>
      </c>
      <c r="H76" s="22">
        <v>0.48</v>
      </c>
      <c r="I76" s="20">
        <v>0.495</v>
      </c>
      <c r="J76" s="19">
        <v>4.82</v>
      </c>
      <c r="K76" s="60">
        <v>1.97</v>
      </c>
      <c r="L76" s="22">
        <v>0.91</v>
      </c>
      <c r="M76" s="22">
        <v>0.52500000000000002</v>
      </c>
      <c r="N76" s="22">
        <v>0.38</v>
      </c>
      <c r="O76" s="24">
        <v>2.75E-2</v>
      </c>
      <c r="P76" s="60">
        <v>3.8125</v>
      </c>
      <c r="Q76" s="60">
        <v>1.0275000000000001</v>
      </c>
      <c r="R76" s="22">
        <v>0.33750000000000002</v>
      </c>
      <c r="S76" s="22">
        <v>0.32500000000000001</v>
      </c>
      <c r="T76" s="23">
        <v>0.23499999999999999</v>
      </c>
      <c r="U76" s="21">
        <v>1.925</v>
      </c>
      <c r="V76" s="21">
        <v>12.6075</v>
      </c>
      <c r="W76" s="83">
        <v>99.5</v>
      </c>
      <c r="X76" s="88">
        <v>49.1666667</v>
      </c>
      <c r="Y76" s="156">
        <v>16.25</v>
      </c>
      <c r="Z76" s="83">
        <v>99.5</v>
      </c>
      <c r="AA76" s="88">
        <v>75</v>
      </c>
      <c r="AB76" s="156">
        <v>47.5</v>
      </c>
      <c r="AC76" s="88">
        <v>25</v>
      </c>
      <c r="AD76" s="88">
        <v>35</v>
      </c>
      <c r="AE76" s="88">
        <v>13.75</v>
      </c>
      <c r="AF76" s="88">
        <v>11.75</v>
      </c>
      <c r="AG76" s="88">
        <v>9.25</v>
      </c>
      <c r="AH76" s="91">
        <v>11.5</v>
      </c>
      <c r="AI76" s="81">
        <v>23</v>
      </c>
      <c r="AJ76" s="94">
        <v>2.5</v>
      </c>
      <c r="AK76" s="94">
        <v>2.5</v>
      </c>
      <c r="AL76" s="94">
        <v>2.5</v>
      </c>
      <c r="AM76" s="94">
        <f t="shared" si="3"/>
        <v>103.25552825552823</v>
      </c>
    </row>
    <row r="77" spans="2:39" x14ac:dyDescent="0.2">
      <c r="B77" s="18" t="s">
        <v>39</v>
      </c>
      <c r="C77" s="19">
        <v>1.59354167</v>
      </c>
      <c r="D77" s="20">
        <v>0.71906250000000005</v>
      </c>
      <c r="E77" s="21">
        <v>2.3126041700000002</v>
      </c>
      <c r="F77" s="19">
        <v>2.1079687499999999</v>
      </c>
      <c r="G77" s="22">
        <v>1.4622916699999999</v>
      </c>
      <c r="H77" s="22">
        <v>0.39723957999999998</v>
      </c>
      <c r="I77" s="20">
        <v>0.42213541999999998</v>
      </c>
      <c r="J77" s="19">
        <v>4.3896354200000003</v>
      </c>
      <c r="K77" s="60">
        <v>1.6844270800000001</v>
      </c>
      <c r="L77" s="22">
        <v>0.88802082999999998</v>
      </c>
      <c r="M77" s="22">
        <v>0.45703125</v>
      </c>
      <c r="N77" s="22">
        <v>0.36869792000000001</v>
      </c>
      <c r="O77" s="24">
        <v>3.0520829999999999E-2</v>
      </c>
      <c r="P77" s="60">
        <v>3.4286979199999998</v>
      </c>
      <c r="Q77" s="60">
        <v>1.0912500000000001</v>
      </c>
      <c r="R77" s="22">
        <v>0.33755207999999998</v>
      </c>
      <c r="S77" s="22">
        <v>0.32869791999999998</v>
      </c>
      <c r="T77" s="23">
        <v>0.26114583000000002</v>
      </c>
      <c r="U77" s="21">
        <v>2.0186458300000001</v>
      </c>
      <c r="V77" s="21">
        <v>12.1495833</v>
      </c>
      <c r="W77" s="83">
        <v>100.0625</v>
      </c>
      <c r="X77" s="88">
        <v>57.0989583</v>
      </c>
      <c r="Y77" s="156">
        <v>23.957291699999999</v>
      </c>
      <c r="Z77" s="83">
        <v>100.0625</v>
      </c>
      <c r="AA77" s="88">
        <v>63.828125</v>
      </c>
      <c r="AB77" s="156">
        <v>59.53125</v>
      </c>
      <c r="AC77" s="88">
        <v>47.9375</v>
      </c>
      <c r="AD77" s="88">
        <v>44.0208333</v>
      </c>
      <c r="AE77" s="88">
        <v>26.7552083</v>
      </c>
      <c r="AF77" s="88">
        <v>23.8854167</v>
      </c>
      <c r="AG77" s="88">
        <v>16.5885417</v>
      </c>
      <c r="AH77" s="91">
        <v>8.5364582999999996</v>
      </c>
      <c r="AI77" s="81">
        <v>34.8072917</v>
      </c>
      <c r="AJ77" s="94">
        <v>2.2881944299999999</v>
      </c>
      <c r="AK77" s="94">
        <v>2.5659721900000001</v>
      </c>
      <c r="AL77" s="94">
        <v>2.0104166700000001</v>
      </c>
      <c r="AM77" s="94">
        <f t="shared" si="3"/>
        <v>99.505186732186729</v>
      </c>
    </row>
    <row r="78" spans="2:39" x14ac:dyDescent="0.2">
      <c r="B78" s="18" t="s">
        <v>32</v>
      </c>
      <c r="C78" s="19">
        <v>1.71</v>
      </c>
      <c r="D78" s="20">
        <v>0.85750000000000004</v>
      </c>
      <c r="E78" s="21">
        <v>2.5674999999999999</v>
      </c>
      <c r="F78" s="19">
        <v>2.14</v>
      </c>
      <c r="G78" s="22">
        <v>1.7625</v>
      </c>
      <c r="H78" s="22">
        <v>0.50249999999999995</v>
      </c>
      <c r="I78" s="20">
        <v>0.48</v>
      </c>
      <c r="J78" s="19">
        <v>4.8849999999999998</v>
      </c>
      <c r="K78" s="60">
        <v>1.7825</v>
      </c>
      <c r="L78" s="22">
        <v>0.95750000000000002</v>
      </c>
      <c r="M78" s="22">
        <v>0.55000000000000004</v>
      </c>
      <c r="N78" s="22">
        <v>0.35249999999999998</v>
      </c>
      <c r="O78" s="24">
        <v>5.7500000000000002E-2</v>
      </c>
      <c r="P78" s="60">
        <v>3.7</v>
      </c>
      <c r="Q78" s="60">
        <v>1.1200000000000001</v>
      </c>
      <c r="R78" s="22">
        <v>0.42</v>
      </c>
      <c r="S78" s="22">
        <v>0.39750000000000002</v>
      </c>
      <c r="T78" s="23">
        <v>0.2525</v>
      </c>
      <c r="U78" s="21">
        <v>2.19</v>
      </c>
      <c r="V78" s="21">
        <v>13.342499999999999</v>
      </c>
      <c r="W78" s="83">
        <v>99.5</v>
      </c>
      <c r="X78" s="88">
        <v>70.416666699999993</v>
      </c>
      <c r="Y78" s="156">
        <v>34</v>
      </c>
      <c r="Z78" s="83">
        <v>99.5</v>
      </c>
      <c r="AA78" s="88">
        <v>83.75</v>
      </c>
      <c r="AB78" s="156">
        <v>72.5</v>
      </c>
      <c r="AC78" s="88">
        <v>55</v>
      </c>
      <c r="AD78" s="88">
        <v>57.5</v>
      </c>
      <c r="AE78" s="88">
        <v>35</v>
      </c>
      <c r="AF78" s="88">
        <v>28.75</v>
      </c>
      <c r="AG78" s="88">
        <v>27.5</v>
      </c>
      <c r="AH78" s="91">
        <v>21.25</v>
      </c>
      <c r="AI78" s="81">
        <v>16.25</v>
      </c>
      <c r="AJ78" s="94">
        <v>3.125</v>
      </c>
      <c r="AK78" s="94">
        <v>3.25</v>
      </c>
      <c r="AL78" s="94">
        <v>3</v>
      </c>
      <c r="AM78" s="94">
        <f t="shared" si="3"/>
        <v>109.27518427518426</v>
      </c>
    </row>
    <row r="79" spans="2:39" x14ac:dyDescent="0.2">
      <c r="B79" s="18" t="s">
        <v>7</v>
      </c>
      <c r="C79" s="19">
        <v>1.4275</v>
      </c>
      <c r="D79" s="20">
        <v>0.70499999999999996</v>
      </c>
      <c r="E79" s="21">
        <v>2.1324999999999998</v>
      </c>
      <c r="F79" s="19">
        <v>2.1850000000000001</v>
      </c>
      <c r="G79" s="22">
        <v>1.56</v>
      </c>
      <c r="H79" s="22">
        <v>0.45500000000000002</v>
      </c>
      <c r="I79" s="20">
        <v>0.36</v>
      </c>
      <c r="J79" s="19">
        <v>4.5599999999999996</v>
      </c>
      <c r="K79" s="60">
        <v>1.66</v>
      </c>
      <c r="L79" s="22">
        <v>0.91249999999999998</v>
      </c>
      <c r="M79" s="22">
        <v>0.52749999999999997</v>
      </c>
      <c r="N79" s="22">
        <v>0.28499999999999998</v>
      </c>
      <c r="O79" s="24">
        <v>3.7499999999999999E-2</v>
      </c>
      <c r="P79" s="60">
        <v>3.4224999999999999</v>
      </c>
      <c r="Q79" s="60">
        <v>1.1825000000000001</v>
      </c>
      <c r="R79" s="22">
        <v>0.36499999999999999</v>
      </c>
      <c r="S79" s="22">
        <v>0.3075</v>
      </c>
      <c r="T79" s="23">
        <v>0.24</v>
      </c>
      <c r="U79" s="21">
        <v>2.0950000000000002</v>
      </c>
      <c r="V79" s="21">
        <v>12.21</v>
      </c>
      <c r="W79" s="83">
        <v>99.5</v>
      </c>
      <c r="X79" s="88">
        <v>69.166666699999993</v>
      </c>
      <c r="Y79" s="156">
        <v>30.75</v>
      </c>
      <c r="Z79" s="83">
        <v>99.5</v>
      </c>
      <c r="AA79" s="88">
        <v>85</v>
      </c>
      <c r="AB79" s="156">
        <v>62.5</v>
      </c>
      <c r="AC79" s="88">
        <v>60</v>
      </c>
      <c r="AD79" s="88">
        <v>55</v>
      </c>
      <c r="AE79" s="88">
        <v>31.25</v>
      </c>
      <c r="AF79" s="88">
        <v>21.25</v>
      </c>
      <c r="AG79" s="88">
        <v>22.5</v>
      </c>
      <c r="AH79" s="91">
        <v>23.75</v>
      </c>
      <c r="AI79" s="81">
        <v>1</v>
      </c>
      <c r="AJ79" s="94">
        <v>3.25</v>
      </c>
      <c r="AK79" s="94">
        <v>3.75</v>
      </c>
      <c r="AL79" s="94">
        <v>2.75</v>
      </c>
      <c r="AM79" s="94">
        <f t="shared" si="3"/>
        <v>100</v>
      </c>
    </row>
    <row r="80" spans="2:39" x14ac:dyDescent="0.2">
      <c r="B80" s="18" t="s">
        <v>29</v>
      </c>
      <c r="C80" s="19">
        <v>1.6924999999999999</v>
      </c>
      <c r="D80" s="20">
        <v>0.78500000000000003</v>
      </c>
      <c r="E80" s="21">
        <v>2.4775</v>
      </c>
      <c r="F80" s="19">
        <v>2.2524999999999999</v>
      </c>
      <c r="G80" s="22">
        <v>1.925</v>
      </c>
      <c r="H80" s="22">
        <v>0.5675</v>
      </c>
      <c r="I80" s="20">
        <v>0.53500000000000003</v>
      </c>
      <c r="J80" s="19">
        <v>5.28</v>
      </c>
      <c r="K80" s="60">
        <v>1.9</v>
      </c>
      <c r="L80" s="22">
        <v>1</v>
      </c>
      <c r="M80" s="22">
        <v>0.67749999999999999</v>
      </c>
      <c r="N80" s="22">
        <v>0.48499999999999999</v>
      </c>
      <c r="O80" s="24">
        <v>8.2500000000000004E-2</v>
      </c>
      <c r="P80" s="60">
        <v>4.1449999999999996</v>
      </c>
      <c r="Q80" s="60">
        <v>1.325</v>
      </c>
      <c r="R80" s="22">
        <v>0.4425</v>
      </c>
      <c r="S80" s="22">
        <v>0.46750000000000003</v>
      </c>
      <c r="T80" s="23">
        <v>0.27750000000000002</v>
      </c>
      <c r="U80" s="21">
        <v>2.5125000000000002</v>
      </c>
      <c r="V80" s="21">
        <v>14.414999999999999</v>
      </c>
      <c r="W80" s="83">
        <v>100</v>
      </c>
      <c r="X80" s="88">
        <v>85.416666699999993</v>
      </c>
      <c r="Y80" s="156">
        <v>42.25</v>
      </c>
      <c r="Z80" s="83">
        <v>100</v>
      </c>
      <c r="AA80" s="88">
        <v>90</v>
      </c>
      <c r="AB80" s="156">
        <v>83.75</v>
      </c>
      <c r="AC80" s="88">
        <v>82.5</v>
      </c>
      <c r="AD80" s="88">
        <v>60</v>
      </c>
      <c r="AE80" s="88">
        <v>42.5</v>
      </c>
      <c r="AF80" s="88">
        <v>35</v>
      </c>
      <c r="AG80" s="88">
        <v>41.25</v>
      </c>
      <c r="AH80" s="91">
        <v>32.5</v>
      </c>
      <c r="AI80" s="81">
        <v>6.25</v>
      </c>
      <c r="AJ80" s="94">
        <v>3.625</v>
      </c>
      <c r="AK80" s="94">
        <v>4.75</v>
      </c>
      <c r="AL80" s="94">
        <v>2.5</v>
      </c>
      <c r="AM80" s="94">
        <f t="shared" si="3"/>
        <v>118.05896805896805</v>
      </c>
    </row>
    <row r="81" spans="2:42" x14ac:dyDescent="0.2">
      <c r="B81" s="18" t="s">
        <v>33</v>
      </c>
      <c r="C81" s="19">
        <v>1.53</v>
      </c>
      <c r="D81" s="20">
        <v>0.72250000000000003</v>
      </c>
      <c r="E81" s="21">
        <v>2.2524999999999999</v>
      </c>
      <c r="F81" s="19">
        <v>2.1825000000000001</v>
      </c>
      <c r="G81" s="22">
        <v>1.8075000000000001</v>
      </c>
      <c r="H81" s="22">
        <v>0.5675</v>
      </c>
      <c r="I81" s="20">
        <v>0.55000000000000004</v>
      </c>
      <c r="J81" s="19">
        <v>5.1074999999999999</v>
      </c>
      <c r="K81" s="60">
        <v>2.0024999999999999</v>
      </c>
      <c r="L81" s="22">
        <v>1.0225</v>
      </c>
      <c r="M81" s="22">
        <v>0.8125</v>
      </c>
      <c r="N81" s="22">
        <v>0.4425</v>
      </c>
      <c r="O81" s="24">
        <v>9.5000000000000001E-2</v>
      </c>
      <c r="P81" s="60">
        <v>4.375</v>
      </c>
      <c r="Q81" s="60">
        <v>1.49</v>
      </c>
      <c r="R81" s="22">
        <v>0.52749999999999997</v>
      </c>
      <c r="S81" s="22">
        <v>0.505</v>
      </c>
      <c r="T81" s="23">
        <v>0.34499999999999997</v>
      </c>
      <c r="U81" s="21">
        <v>2.8675000000000002</v>
      </c>
      <c r="V81" s="21">
        <v>14.602499999999999</v>
      </c>
      <c r="W81" s="83">
        <v>100</v>
      </c>
      <c r="X81" s="88">
        <v>89.166666699999993</v>
      </c>
      <c r="Y81" s="156">
        <v>57.75</v>
      </c>
      <c r="Z81" s="83">
        <v>100</v>
      </c>
      <c r="AA81" s="88">
        <v>92.5</v>
      </c>
      <c r="AB81" s="156">
        <v>90</v>
      </c>
      <c r="AC81" s="88">
        <v>85</v>
      </c>
      <c r="AD81" s="88">
        <v>75</v>
      </c>
      <c r="AE81" s="88">
        <v>52.5</v>
      </c>
      <c r="AF81" s="88">
        <v>51.25</v>
      </c>
      <c r="AG81" s="88">
        <v>52.5</v>
      </c>
      <c r="AH81" s="91">
        <v>57.5</v>
      </c>
      <c r="AI81" s="81">
        <v>10</v>
      </c>
      <c r="AJ81" s="94">
        <v>4</v>
      </c>
      <c r="AK81" s="94">
        <v>4.75</v>
      </c>
      <c r="AL81" s="94">
        <v>3.25</v>
      </c>
      <c r="AM81" s="94">
        <f t="shared" si="3"/>
        <v>119.59459459459458</v>
      </c>
    </row>
    <row r="82" spans="2:42" x14ac:dyDescent="0.2">
      <c r="B82" s="18" t="s">
        <v>15</v>
      </c>
      <c r="C82" s="19">
        <v>1.66</v>
      </c>
      <c r="D82" s="20">
        <v>0.83250000000000002</v>
      </c>
      <c r="E82" s="21">
        <v>2.4925000000000002</v>
      </c>
      <c r="F82" s="19">
        <v>2.3250000000000002</v>
      </c>
      <c r="G82" s="22">
        <v>1.895</v>
      </c>
      <c r="H82" s="22">
        <v>0.56000000000000005</v>
      </c>
      <c r="I82" s="20">
        <v>0.5</v>
      </c>
      <c r="J82" s="19">
        <v>5.28</v>
      </c>
      <c r="K82" s="60">
        <v>1.7849999999999999</v>
      </c>
      <c r="L82" s="22">
        <v>1.0575000000000001</v>
      </c>
      <c r="M82" s="22">
        <v>0.67749999999999999</v>
      </c>
      <c r="N82" s="22">
        <v>0.42</v>
      </c>
      <c r="O82" s="24">
        <v>0.09</v>
      </c>
      <c r="P82" s="60">
        <v>4.03</v>
      </c>
      <c r="Q82" s="60">
        <v>1.3825000000000001</v>
      </c>
      <c r="R82" s="22">
        <v>0.53749999999999998</v>
      </c>
      <c r="S82" s="22">
        <v>0.46</v>
      </c>
      <c r="T82" s="23">
        <v>0.32</v>
      </c>
      <c r="U82" s="21">
        <v>2.7</v>
      </c>
      <c r="V82" s="21">
        <v>14.5025</v>
      </c>
      <c r="W82" s="83">
        <v>100</v>
      </c>
      <c r="X82" s="88">
        <v>83.25</v>
      </c>
      <c r="Y82" s="156">
        <v>56.5</v>
      </c>
      <c r="Z82" s="83">
        <v>100</v>
      </c>
      <c r="AA82" s="88">
        <v>87.25</v>
      </c>
      <c r="AB82" s="156">
        <v>85</v>
      </c>
      <c r="AC82" s="88">
        <v>77.5</v>
      </c>
      <c r="AD82" s="88">
        <v>77.5</v>
      </c>
      <c r="AE82" s="88">
        <v>52.5</v>
      </c>
      <c r="AF82" s="88">
        <v>52.5</v>
      </c>
      <c r="AG82" s="88">
        <v>50</v>
      </c>
      <c r="AH82" s="91">
        <v>50</v>
      </c>
      <c r="AI82" s="81">
        <v>9.25</v>
      </c>
      <c r="AJ82" s="94">
        <v>3.75</v>
      </c>
      <c r="AK82" s="94">
        <v>4</v>
      </c>
      <c r="AL82" s="94">
        <v>3.5</v>
      </c>
      <c r="AM82" s="94">
        <f t="shared" si="3"/>
        <v>118.77559377559376</v>
      </c>
    </row>
    <row r="83" spans="2:42" x14ac:dyDescent="0.2">
      <c r="B83" s="18" t="s">
        <v>42</v>
      </c>
      <c r="C83" s="19">
        <v>1.2549999999999999</v>
      </c>
      <c r="D83" s="20">
        <v>0.7</v>
      </c>
      <c r="E83" s="21">
        <v>1.9550000000000001</v>
      </c>
      <c r="F83" s="19">
        <v>2.1425000000000001</v>
      </c>
      <c r="G83" s="22">
        <v>1.4924999999999999</v>
      </c>
      <c r="H83" s="22">
        <v>0.3075</v>
      </c>
      <c r="I83" s="20">
        <v>0.30249999999999999</v>
      </c>
      <c r="J83" s="19">
        <v>4.2450000000000001</v>
      </c>
      <c r="K83" s="60">
        <v>1.39</v>
      </c>
      <c r="L83" s="22">
        <v>0.71</v>
      </c>
      <c r="M83" s="22">
        <v>0.245</v>
      </c>
      <c r="N83" s="22">
        <v>0.29749999999999999</v>
      </c>
      <c r="O83" s="24">
        <v>1.7500000000000002E-2</v>
      </c>
      <c r="P83" s="60">
        <v>2.66</v>
      </c>
      <c r="Q83" s="60">
        <v>0.78749999999999998</v>
      </c>
      <c r="R83" s="22">
        <v>0.23</v>
      </c>
      <c r="S83" s="22">
        <v>0.27750000000000002</v>
      </c>
      <c r="T83" s="23">
        <v>0.2225</v>
      </c>
      <c r="U83" s="21">
        <v>1.5175000000000001</v>
      </c>
      <c r="V83" s="21">
        <v>10.3775</v>
      </c>
      <c r="W83" s="83">
        <v>87.75</v>
      </c>
      <c r="X83" s="88">
        <v>14</v>
      </c>
      <c r="Y83" s="156">
        <v>1.65</v>
      </c>
      <c r="Z83" s="83">
        <v>87.75</v>
      </c>
      <c r="AA83" s="88">
        <v>19.25</v>
      </c>
      <c r="AB83" s="156">
        <v>15.5</v>
      </c>
      <c r="AC83" s="88">
        <v>7.25</v>
      </c>
      <c r="AD83" s="88">
        <v>1.5</v>
      </c>
      <c r="AE83" s="88">
        <v>1.5</v>
      </c>
      <c r="AF83" s="88">
        <v>1.75</v>
      </c>
      <c r="AG83" s="88">
        <v>1</v>
      </c>
      <c r="AH83" s="91">
        <v>2.5</v>
      </c>
      <c r="AI83" s="81">
        <v>18.803925</v>
      </c>
      <c r="AJ83" s="94">
        <v>2.41666625</v>
      </c>
      <c r="AK83" s="94">
        <v>2.3333325</v>
      </c>
      <c r="AL83" s="94">
        <v>2.5</v>
      </c>
      <c r="AM83" s="94">
        <f t="shared" si="3"/>
        <v>84.991809991809987</v>
      </c>
    </row>
    <row r="84" spans="2:42" x14ac:dyDescent="0.2">
      <c r="B84" s="18" t="s">
        <v>35</v>
      </c>
      <c r="C84" s="19">
        <v>1.5649999999999999</v>
      </c>
      <c r="D84" s="20">
        <v>0.86499999999999999</v>
      </c>
      <c r="E84" s="21">
        <v>2.4300000000000002</v>
      </c>
      <c r="F84" s="19">
        <v>2.2050000000000001</v>
      </c>
      <c r="G84" s="22">
        <v>1.7175</v>
      </c>
      <c r="H84" s="22">
        <v>0.46500000000000002</v>
      </c>
      <c r="I84" s="20">
        <v>0.40749999999999997</v>
      </c>
      <c r="J84" s="19">
        <v>4.7949999999999999</v>
      </c>
      <c r="K84" s="60">
        <v>1.6625000000000001</v>
      </c>
      <c r="L84" s="22">
        <v>0.86499999999999999</v>
      </c>
      <c r="M84" s="22">
        <v>0.36499999999999999</v>
      </c>
      <c r="N84" s="22">
        <v>0.34499999999999997</v>
      </c>
      <c r="O84" s="24">
        <v>2.75E-2</v>
      </c>
      <c r="P84" s="60">
        <v>3.2650000000000001</v>
      </c>
      <c r="Q84" s="60">
        <v>0.74750000000000005</v>
      </c>
      <c r="R84" s="22">
        <v>0.26750000000000002</v>
      </c>
      <c r="S84" s="22">
        <v>0.23749999999999999</v>
      </c>
      <c r="T84" s="23">
        <v>0.22750000000000001</v>
      </c>
      <c r="U84" s="21">
        <v>1.48</v>
      </c>
      <c r="V84" s="21">
        <v>11.97</v>
      </c>
      <c r="W84" s="83">
        <v>96.25</v>
      </c>
      <c r="X84" s="88">
        <v>42.5</v>
      </c>
      <c r="Y84" s="156">
        <v>9.5</v>
      </c>
      <c r="Z84" s="83">
        <v>96.25</v>
      </c>
      <c r="AA84" s="88">
        <v>57.5</v>
      </c>
      <c r="AB84" s="156">
        <v>40</v>
      </c>
      <c r="AC84" s="88">
        <v>30</v>
      </c>
      <c r="AD84" s="88">
        <v>12.5</v>
      </c>
      <c r="AE84" s="88">
        <v>6.25</v>
      </c>
      <c r="AF84" s="88">
        <v>8</v>
      </c>
      <c r="AG84" s="88">
        <v>11.5</v>
      </c>
      <c r="AH84" s="91">
        <v>9.25</v>
      </c>
      <c r="AI84" s="81">
        <v>23.75</v>
      </c>
      <c r="AJ84" s="94">
        <v>2.5</v>
      </c>
      <c r="AK84" s="94">
        <v>3</v>
      </c>
      <c r="AL84" s="94">
        <v>2</v>
      </c>
      <c r="AM84" s="202">
        <f t="shared" si="3"/>
        <v>98.034398034398023</v>
      </c>
    </row>
    <row r="85" spans="2:42" x14ac:dyDescent="0.2">
      <c r="B85" s="26"/>
      <c r="C85" s="27"/>
      <c r="D85" s="28"/>
      <c r="E85" s="29"/>
      <c r="F85" s="27"/>
      <c r="G85" s="30"/>
      <c r="H85" s="30"/>
      <c r="I85" s="28"/>
      <c r="J85" s="27"/>
      <c r="K85" s="62"/>
      <c r="L85" s="30"/>
      <c r="M85" s="30"/>
      <c r="N85" s="30"/>
      <c r="O85" s="32"/>
      <c r="P85" s="62"/>
      <c r="Q85" s="62"/>
      <c r="R85" s="30"/>
      <c r="S85" s="30"/>
      <c r="T85" s="31"/>
      <c r="U85" s="29"/>
      <c r="V85" s="29"/>
      <c r="W85" s="62"/>
      <c r="X85" s="144"/>
      <c r="Y85" s="155"/>
      <c r="Z85" s="62"/>
      <c r="AA85" s="30"/>
      <c r="AB85" s="32"/>
      <c r="AC85" s="30"/>
      <c r="AD85" s="30"/>
      <c r="AE85" s="30"/>
      <c r="AF85" s="30"/>
      <c r="AG85" s="30"/>
      <c r="AH85" s="33"/>
      <c r="AI85" s="29"/>
      <c r="AJ85" s="29"/>
      <c r="AK85" s="29"/>
      <c r="AL85" s="29"/>
      <c r="AM85" s="195"/>
    </row>
    <row r="86" spans="2:42" x14ac:dyDescent="0.2">
      <c r="B86" s="18" t="s">
        <v>11</v>
      </c>
      <c r="C86" s="19">
        <v>1.5222</v>
      </c>
      <c r="D86" s="20">
        <v>0.78590000000000004</v>
      </c>
      <c r="E86" s="21">
        <v>2.3081</v>
      </c>
      <c r="F86" s="19">
        <v>2.1711999999999998</v>
      </c>
      <c r="G86" s="22">
        <v>1.6759999999999999</v>
      </c>
      <c r="H86" s="22">
        <v>0.47820000000000001</v>
      </c>
      <c r="I86" s="20">
        <v>0.4451</v>
      </c>
      <c r="J86" s="19">
        <v>4.7705000000000002</v>
      </c>
      <c r="K86" s="60">
        <v>1.7278</v>
      </c>
      <c r="L86" s="22">
        <v>0.92969999999999997</v>
      </c>
      <c r="M86" s="22">
        <v>0.56430000000000002</v>
      </c>
      <c r="N86" s="22">
        <v>0.37359999999999999</v>
      </c>
      <c r="O86" s="24">
        <v>5.8200000000000002E-2</v>
      </c>
      <c r="P86" s="60">
        <v>3.6536</v>
      </c>
      <c r="Q86" s="60">
        <v>1.2542</v>
      </c>
      <c r="R86" s="22">
        <v>0.42970000000000003</v>
      </c>
      <c r="S86" s="22">
        <v>0.41049999999999998</v>
      </c>
      <c r="T86" s="23">
        <v>0.28089999999999998</v>
      </c>
      <c r="U86" s="21">
        <v>2.3753000000000002</v>
      </c>
      <c r="V86" s="21">
        <v>13.1075</v>
      </c>
      <c r="W86" s="83">
        <v>98.54</v>
      </c>
      <c r="X86" s="88">
        <v>68.676670000000001</v>
      </c>
      <c r="Y86" s="156">
        <v>38.316000000000003</v>
      </c>
      <c r="Z86" s="83">
        <v>98.54</v>
      </c>
      <c r="AA86" s="88">
        <v>78.2</v>
      </c>
      <c r="AB86" s="156">
        <v>67.72</v>
      </c>
      <c r="AC86" s="88">
        <v>60.11</v>
      </c>
      <c r="AD86" s="88">
        <v>57.51</v>
      </c>
      <c r="AE86" s="88">
        <v>38.57</v>
      </c>
      <c r="AF86" s="88">
        <v>33.270000000000003</v>
      </c>
      <c r="AG86" s="88">
        <v>32.380000000000003</v>
      </c>
      <c r="AH86" s="91">
        <v>29.85</v>
      </c>
      <c r="AI86" s="81">
        <v>12.41216</v>
      </c>
      <c r="AJ86" s="81">
        <v>3.31</v>
      </c>
      <c r="AK86" s="94">
        <v>3.64</v>
      </c>
      <c r="AL86" s="94">
        <v>2.98</v>
      </c>
      <c r="AM86" s="171"/>
    </row>
    <row r="87" spans="2:42" x14ac:dyDescent="0.2">
      <c r="B87" s="18" t="s">
        <v>12</v>
      </c>
      <c r="C87" s="19">
        <v>0.27429999999999999</v>
      </c>
      <c r="D87" s="20">
        <v>0.12820000000000001</v>
      </c>
      <c r="E87" s="21">
        <v>0.33600000000000002</v>
      </c>
      <c r="F87" s="19">
        <v>0.2278</v>
      </c>
      <c r="G87" s="22">
        <v>0.22450000000000001</v>
      </c>
      <c r="H87" s="22">
        <v>0.11260000000000001</v>
      </c>
      <c r="I87" s="20">
        <v>0.1016</v>
      </c>
      <c r="J87" s="19">
        <v>0.52969999999999995</v>
      </c>
      <c r="K87" s="60">
        <v>0.27460000000000001</v>
      </c>
      <c r="L87" s="22">
        <v>0.15010000000000001</v>
      </c>
      <c r="M87" s="22">
        <v>0.11990000000000001</v>
      </c>
      <c r="N87" s="22">
        <v>0.12620000000000001</v>
      </c>
      <c r="O87" s="24">
        <v>3.73E-2</v>
      </c>
      <c r="P87" s="60">
        <v>0.55269999999999997</v>
      </c>
      <c r="Q87" s="60">
        <v>0.26910000000000001</v>
      </c>
      <c r="R87" s="22">
        <v>0.14030000000000001</v>
      </c>
      <c r="S87" s="22">
        <v>0.11559999999999999</v>
      </c>
      <c r="T87" s="23">
        <v>7.0400000000000004E-2</v>
      </c>
      <c r="U87" s="21">
        <v>0.48720000000000002</v>
      </c>
      <c r="V87" s="21">
        <v>1.4095</v>
      </c>
      <c r="W87" s="83">
        <v>8.0343</v>
      </c>
      <c r="X87" s="88">
        <v>13.721</v>
      </c>
      <c r="Y87" s="156">
        <v>17.640999999999998</v>
      </c>
      <c r="Z87" s="83">
        <v>8.0343</v>
      </c>
      <c r="AA87" s="88">
        <v>17.419</v>
      </c>
      <c r="AB87" s="156">
        <v>13.363</v>
      </c>
      <c r="AC87" s="88">
        <v>17.754000000000001</v>
      </c>
      <c r="AD87" s="88">
        <v>19.658000000000001</v>
      </c>
      <c r="AE87" s="88">
        <v>22.643000000000001</v>
      </c>
      <c r="AF87" s="88">
        <v>23.643000000000001</v>
      </c>
      <c r="AG87" s="88">
        <v>22.600999999999999</v>
      </c>
      <c r="AH87" s="91">
        <v>25.937000000000001</v>
      </c>
      <c r="AI87" s="81">
        <v>12.262</v>
      </c>
      <c r="AJ87" s="94">
        <v>0.92759999999999998</v>
      </c>
      <c r="AK87" s="94">
        <v>1.1795</v>
      </c>
      <c r="AL87" s="94">
        <v>1.0999000000000001</v>
      </c>
      <c r="AM87" s="94"/>
    </row>
    <row r="88" spans="2:42" ht="10.5" thickBot="1" x14ac:dyDescent="0.25">
      <c r="B88" s="207" t="s">
        <v>13</v>
      </c>
      <c r="C88" s="208">
        <v>12.785299999999999</v>
      </c>
      <c r="D88" s="187">
        <v>11.57301</v>
      </c>
      <c r="E88" s="189">
        <v>10.3269</v>
      </c>
      <c r="F88" s="208">
        <v>7.4425590000000001</v>
      </c>
      <c r="G88" s="209">
        <v>9.5042329999999993</v>
      </c>
      <c r="H88" s="209">
        <v>16.702970000000001</v>
      </c>
      <c r="I88" s="187">
        <v>16.18967</v>
      </c>
      <c r="J88" s="208">
        <v>7.8776279999999996</v>
      </c>
      <c r="K88" s="185">
        <v>11.27525</v>
      </c>
      <c r="L88" s="209">
        <v>11.457470000000001</v>
      </c>
      <c r="M88" s="209">
        <v>15.07738</v>
      </c>
      <c r="N88" s="209">
        <v>23.954740000000001</v>
      </c>
      <c r="O88" s="210">
        <v>45.475839999999998</v>
      </c>
      <c r="P88" s="185">
        <v>10.732279999999999</v>
      </c>
      <c r="Q88" s="185">
        <v>15.21964</v>
      </c>
      <c r="R88" s="209">
        <v>23.16656</v>
      </c>
      <c r="S88" s="209">
        <v>19.983239999999999</v>
      </c>
      <c r="T88" s="211">
        <v>17.783799999999999</v>
      </c>
      <c r="U88" s="189">
        <v>14.54973</v>
      </c>
      <c r="V88" s="189">
        <v>7.6288970000000003</v>
      </c>
      <c r="W88" s="185">
        <v>5.7841930000000001</v>
      </c>
      <c r="X88" s="209">
        <v>14.174149999999999</v>
      </c>
      <c r="Y88" s="210">
        <v>32.662010000000002</v>
      </c>
      <c r="Z88" s="185">
        <v>5.7841930000000001</v>
      </c>
      <c r="AA88" s="209">
        <v>15.802199999999999</v>
      </c>
      <c r="AB88" s="210">
        <v>13.99893</v>
      </c>
      <c r="AC88" s="209">
        <v>20.95384</v>
      </c>
      <c r="AD88" s="209">
        <v>24.24953</v>
      </c>
      <c r="AE88" s="209">
        <v>41.648420000000002</v>
      </c>
      <c r="AF88" s="209">
        <v>50.415170000000003</v>
      </c>
      <c r="AG88" s="209">
        <v>49.516289999999998</v>
      </c>
      <c r="AH88" s="212">
        <v>61.642789999999998</v>
      </c>
      <c r="AI88" s="189">
        <v>70.085059999999999</v>
      </c>
      <c r="AJ88" s="189">
        <v>19.88016</v>
      </c>
      <c r="AK88" s="189">
        <v>22.987680000000001</v>
      </c>
      <c r="AL88" s="189">
        <v>26.184760000000001</v>
      </c>
      <c r="AM88" s="94"/>
    </row>
    <row r="89" spans="2:42" ht="10.5" thickBot="1" x14ac:dyDescent="0.25">
      <c r="B89" s="311" t="s">
        <v>233</v>
      </c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3"/>
    </row>
    <row r="90" spans="2:42" x14ac:dyDescent="0.2">
      <c r="Q90" s="9"/>
    </row>
    <row r="91" spans="2:42" ht="10.5" thickBot="1" x14ac:dyDescent="0.25">
      <c r="Q91" s="9"/>
    </row>
    <row r="92" spans="2:42" ht="50.15" customHeight="1" thickBot="1" x14ac:dyDescent="0.25">
      <c r="B92" s="47" t="s">
        <v>44</v>
      </c>
      <c r="C92" s="48" t="s">
        <v>205</v>
      </c>
      <c r="D92" s="49" t="s">
        <v>206</v>
      </c>
      <c r="E92" s="64" t="s">
        <v>170</v>
      </c>
      <c r="F92" s="48" t="s">
        <v>207</v>
      </c>
      <c r="G92" s="87" t="s">
        <v>208</v>
      </c>
      <c r="H92" s="87" t="s">
        <v>209</v>
      </c>
      <c r="I92" s="65" t="s">
        <v>210</v>
      </c>
      <c r="J92" s="49" t="s">
        <v>211</v>
      </c>
      <c r="K92" s="79" t="s">
        <v>175</v>
      </c>
      <c r="L92" s="64" t="s">
        <v>212</v>
      </c>
      <c r="M92" s="87" t="s">
        <v>213</v>
      </c>
      <c r="N92" s="87" t="s">
        <v>177</v>
      </c>
      <c r="O92" s="87" t="s">
        <v>197</v>
      </c>
      <c r="P92" s="95" t="s">
        <v>214</v>
      </c>
      <c r="Q92" s="79" t="s">
        <v>161</v>
      </c>
      <c r="R92" s="64" t="s">
        <v>215</v>
      </c>
      <c r="S92" s="87" t="s">
        <v>216</v>
      </c>
      <c r="T92" s="87" t="s">
        <v>217</v>
      </c>
      <c r="U92" s="96" t="s">
        <v>194</v>
      </c>
      <c r="V92" s="79" t="s">
        <v>151</v>
      </c>
      <c r="W92" s="79" t="s">
        <v>150</v>
      </c>
      <c r="X92" s="110" t="s">
        <v>94</v>
      </c>
      <c r="Y92" s="150" t="s">
        <v>95</v>
      </c>
      <c r="Z92" s="151" t="s">
        <v>88</v>
      </c>
      <c r="AA92" s="110" t="s">
        <v>60</v>
      </c>
      <c r="AB92" s="150" t="s">
        <v>89</v>
      </c>
      <c r="AC92" s="150" t="s">
        <v>63</v>
      </c>
      <c r="AD92" s="150" t="s">
        <v>90</v>
      </c>
      <c r="AE92" s="153" t="s">
        <v>91</v>
      </c>
      <c r="AF92" s="150" t="s">
        <v>66</v>
      </c>
      <c r="AG92" s="150" t="s">
        <v>92</v>
      </c>
      <c r="AH92" s="150" t="s">
        <v>93</v>
      </c>
      <c r="AI92" s="150" t="s">
        <v>86</v>
      </c>
      <c r="AJ92" s="154" t="s">
        <v>87</v>
      </c>
      <c r="AK92" s="157" t="s">
        <v>100</v>
      </c>
      <c r="AL92" s="79" t="s">
        <v>101</v>
      </c>
      <c r="AM92" s="79" t="s">
        <v>220</v>
      </c>
      <c r="AN92" s="46"/>
      <c r="AO92" s="46"/>
      <c r="AP92" s="46"/>
    </row>
    <row r="93" spans="2:42" x14ac:dyDescent="0.2">
      <c r="B93" s="51" t="s">
        <v>36</v>
      </c>
      <c r="C93" s="27">
        <v>1.2022863100000001</v>
      </c>
      <c r="D93" s="28">
        <v>0.57080090999999999</v>
      </c>
      <c r="E93" s="62">
        <v>1.77308723</v>
      </c>
      <c r="F93" s="27">
        <v>2.8774999999999999</v>
      </c>
      <c r="G93" s="30">
        <v>1.2749999999999999</v>
      </c>
      <c r="H93" s="30">
        <v>0.66</v>
      </c>
      <c r="I93" s="31">
        <v>0.61499999999999999</v>
      </c>
      <c r="J93" s="28">
        <v>0.14000000000000001</v>
      </c>
      <c r="K93" s="29">
        <v>5.5674999999999999</v>
      </c>
      <c r="L93" s="62">
        <v>1.165</v>
      </c>
      <c r="M93" s="30">
        <v>0.49249999999999999</v>
      </c>
      <c r="N93" s="30">
        <v>0.40250000000000002</v>
      </c>
      <c r="O93" s="30">
        <v>0.74750000000000005</v>
      </c>
      <c r="P93" s="33">
        <v>0.13250000000000001</v>
      </c>
      <c r="Q93" s="29">
        <v>2.94</v>
      </c>
      <c r="R93" s="62">
        <v>1.6575</v>
      </c>
      <c r="S93" s="30">
        <v>0.875</v>
      </c>
      <c r="T93" s="30">
        <v>0.63749999999999996</v>
      </c>
      <c r="U93" s="32">
        <v>0.25</v>
      </c>
      <c r="V93" s="29">
        <v>3.42</v>
      </c>
      <c r="W93" s="29">
        <v>15.2425</v>
      </c>
      <c r="X93" s="140">
        <v>83.75</v>
      </c>
      <c r="Y93" s="144">
        <v>71.900000000000006</v>
      </c>
      <c r="Z93" s="155">
        <v>41.875</v>
      </c>
      <c r="AA93" s="140">
        <v>83.75</v>
      </c>
      <c r="AB93" s="144">
        <v>100</v>
      </c>
      <c r="AC93" s="144">
        <v>97</v>
      </c>
      <c r="AD93" s="144">
        <v>67.5</v>
      </c>
      <c r="AE93" s="144">
        <v>42.5</v>
      </c>
      <c r="AF93" s="144">
        <v>52.5</v>
      </c>
      <c r="AG93" s="144">
        <v>60</v>
      </c>
      <c r="AH93" s="144">
        <v>45</v>
      </c>
      <c r="AI93" s="144">
        <v>42.5</v>
      </c>
      <c r="AJ93" s="147">
        <v>20</v>
      </c>
      <c r="AK93" s="158">
        <v>2.5</v>
      </c>
      <c r="AL93" s="80">
        <v>5</v>
      </c>
      <c r="AM93" s="171">
        <f t="shared" ref="AM93:AM116" si="4">W93/W$100*100</f>
        <v>106.46062510913217</v>
      </c>
      <c r="AN93" s="46"/>
      <c r="AO93" s="46"/>
    </row>
    <row r="94" spans="2:42" x14ac:dyDescent="0.2">
      <c r="B94" s="52" t="s">
        <v>37</v>
      </c>
      <c r="C94" s="19">
        <v>1.12988238</v>
      </c>
      <c r="D94" s="20">
        <v>0.67386219000000003</v>
      </c>
      <c r="E94" s="60">
        <v>1.8037445700000001</v>
      </c>
      <c r="F94" s="19">
        <v>2.8849999999999998</v>
      </c>
      <c r="G94" s="22">
        <v>1.31</v>
      </c>
      <c r="H94" s="22">
        <v>0.72499999999999998</v>
      </c>
      <c r="I94" s="23">
        <v>0.64</v>
      </c>
      <c r="J94" s="20">
        <v>0.17249999999999999</v>
      </c>
      <c r="K94" s="21">
        <v>5.7324999999999999</v>
      </c>
      <c r="L94" s="60">
        <v>0.98750000000000004</v>
      </c>
      <c r="M94" s="22">
        <v>0.4425</v>
      </c>
      <c r="N94" s="22">
        <v>0.47749999999999998</v>
      </c>
      <c r="O94" s="22">
        <v>0.79749999999999999</v>
      </c>
      <c r="P94" s="25">
        <v>0.14499999999999999</v>
      </c>
      <c r="Q94" s="21">
        <v>2.85</v>
      </c>
      <c r="R94" s="60">
        <v>1.4750000000000001</v>
      </c>
      <c r="S94" s="22">
        <v>0.82499999999999996</v>
      </c>
      <c r="T94" s="22">
        <v>0.78749999999999998</v>
      </c>
      <c r="U94" s="24">
        <v>0.28000000000000003</v>
      </c>
      <c r="V94" s="21">
        <v>3.3675000000000002</v>
      </c>
      <c r="W94" s="21">
        <v>15.535</v>
      </c>
      <c r="X94" s="83">
        <v>91.25</v>
      </c>
      <c r="Y94" s="88">
        <v>77.349999999999994</v>
      </c>
      <c r="Z94" s="156">
        <v>62.1875</v>
      </c>
      <c r="AA94" s="83">
        <v>91.25</v>
      </c>
      <c r="AB94" s="88">
        <v>100</v>
      </c>
      <c r="AC94" s="88">
        <v>95.5</v>
      </c>
      <c r="AD94" s="88">
        <v>78.75</v>
      </c>
      <c r="AE94" s="88">
        <v>46.25</v>
      </c>
      <c r="AF94" s="88">
        <v>66.25</v>
      </c>
      <c r="AG94" s="88">
        <v>57.5</v>
      </c>
      <c r="AH94" s="88">
        <v>58.75</v>
      </c>
      <c r="AI94" s="88">
        <v>67.5</v>
      </c>
      <c r="AJ94" s="148">
        <v>65</v>
      </c>
      <c r="AK94" s="159">
        <v>3.5</v>
      </c>
      <c r="AL94" s="81">
        <v>3.5</v>
      </c>
      <c r="AM94" s="94">
        <f t="shared" si="4"/>
        <v>108.50357953553342</v>
      </c>
      <c r="AN94" s="46"/>
      <c r="AO94" s="46"/>
    </row>
    <row r="95" spans="2:42" x14ac:dyDescent="0.2">
      <c r="B95" s="52" t="s">
        <v>40</v>
      </c>
      <c r="C95" s="19">
        <v>1.0498569900000001</v>
      </c>
      <c r="D95" s="20">
        <v>0.62233154999999996</v>
      </c>
      <c r="E95" s="60">
        <v>1.6721885400000001</v>
      </c>
      <c r="F95" s="19">
        <v>2.355</v>
      </c>
      <c r="G95" s="22">
        <v>1.1425000000000001</v>
      </c>
      <c r="H95" s="22">
        <v>0.70250000000000001</v>
      </c>
      <c r="I95" s="23">
        <v>0.48499999999999999</v>
      </c>
      <c r="J95" s="20">
        <v>0.16250000000000001</v>
      </c>
      <c r="K95" s="21">
        <v>4.8475000000000001</v>
      </c>
      <c r="L95" s="60">
        <v>0.95750000000000002</v>
      </c>
      <c r="M95" s="22">
        <v>0.54</v>
      </c>
      <c r="N95" s="22">
        <v>0.46</v>
      </c>
      <c r="O95" s="22">
        <v>0.68500000000000005</v>
      </c>
      <c r="P95" s="25">
        <v>0.13250000000000001</v>
      </c>
      <c r="Q95" s="21">
        <v>2.7749999999999999</v>
      </c>
      <c r="R95" s="60">
        <v>1.5225</v>
      </c>
      <c r="S95" s="22">
        <v>0.88</v>
      </c>
      <c r="T95" s="22">
        <v>0.82</v>
      </c>
      <c r="U95" s="24">
        <v>0.34749999999999998</v>
      </c>
      <c r="V95" s="21">
        <v>3.57</v>
      </c>
      <c r="W95" s="21">
        <v>14.375</v>
      </c>
      <c r="X95" s="83">
        <v>90</v>
      </c>
      <c r="Y95" s="88">
        <v>80.849999999999994</v>
      </c>
      <c r="Z95" s="156">
        <v>72.5</v>
      </c>
      <c r="AA95" s="83">
        <v>90</v>
      </c>
      <c r="AB95" s="88">
        <v>98.25</v>
      </c>
      <c r="AC95" s="88">
        <v>96</v>
      </c>
      <c r="AD95" s="88">
        <v>76.25</v>
      </c>
      <c r="AE95" s="88">
        <v>62.5</v>
      </c>
      <c r="AF95" s="88">
        <v>71.25</v>
      </c>
      <c r="AG95" s="88">
        <v>71.25</v>
      </c>
      <c r="AH95" s="88">
        <v>70</v>
      </c>
      <c r="AI95" s="88">
        <v>77.5</v>
      </c>
      <c r="AJ95" s="148">
        <v>71.25</v>
      </c>
      <c r="AK95" s="159">
        <v>3.75</v>
      </c>
      <c r="AL95" s="81">
        <v>15</v>
      </c>
      <c r="AM95" s="94">
        <f t="shared" si="4"/>
        <v>100.40160642570282</v>
      </c>
      <c r="AN95" s="46"/>
      <c r="AO95" s="46"/>
    </row>
    <row r="96" spans="2:42" x14ac:dyDescent="0.2">
      <c r="B96" s="52" t="s">
        <v>45</v>
      </c>
      <c r="C96" s="19">
        <v>1.2251507100000001</v>
      </c>
      <c r="D96" s="20">
        <v>0.80665268000000001</v>
      </c>
      <c r="E96" s="60">
        <v>2.0318033899999999</v>
      </c>
      <c r="F96" s="19">
        <v>2.8275000000000001</v>
      </c>
      <c r="G96" s="22">
        <v>1.405</v>
      </c>
      <c r="H96" s="22">
        <v>0.83499999999999996</v>
      </c>
      <c r="I96" s="23">
        <v>0.67</v>
      </c>
      <c r="J96" s="20">
        <v>0.33250000000000002</v>
      </c>
      <c r="K96" s="21">
        <v>6.07</v>
      </c>
      <c r="L96" s="60">
        <v>1.1525000000000001</v>
      </c>
      <c r="M96" s="22">
        <v>0.59</v>
      </c>
      <c r="N96" s="22">
        <v>0.46250000000000002</v>
      </c>
      <c r="O96" s="22">
        <v>0.61750000000000005</v>
      </c>
      <c r="P96" s="25">
        <v>0.35249999999999998</v>
      </c>
      <c r="Q96" s="21">
        <v>3.1749999999999998</v>
      </c>
      <c r="R96" s="60">
        <v>2.27</v>
      </c>
      <c r="S96" s="22">
        <v>1.2350000000000001</v>
      </c>
      <c r="T96" s="22">
        <v>0.87749999999999995</v>
      </c>
      <c r="U96" s="24">
        <v>0.375</v>
      </c>
      <c r="V96" s="21">
        <v>4.7575000000000003</v>
      </c>
      <c r="W96" s="21">
        <v>17.427499999999998</v>
      </c>
      <c r="X96" s="83">
        <v>99.75</v>
      </c>
      <c r="Y96" s="88">
        <v>95.75</v>
      </c>
      <c r="Z96" s="156">
        <v>88.375</v>
      </c>
      <c r="AA96" s="83">
        <v>99.75</v>
      </c>
      <c r="AB96" s="88">
        <v>99.5</v>
      </c>
      <c r="AC96" s="88">
        <v>100</v>
      </c>
      <c r="AD96" s="88">
        <v>95.25</v>
      </c>
      <c r="AE96" s="88">
        <v>92</v>
      </c>
      <c r="AF96" s="88">
        <v>92</v>
      </c>
      <c r="AG96" s="88">
        <v>90</v>
      </c>
      <c r="AH96" s="88">
        <v>90.25</v>
      </c>
      <c r="AI96" s="88">
        <v>85</v>
      </c>
      <c r="AJ96" s="148">
        <v>88.25</v>
      </c>
      <c r="AK96" s="159">
        <v>2</v>
      </c>
      <c r="AL96" s="81">
        <v>7.5</v>
      </c>
      <c r="AM96" s="94">
        <f t="shared" si="4"/>
        <v>121.72166928583898</v>
      </c>
      <c r="AN96" s="46"/>
      <c r="AO96" s="46"/>
    </row>
    <row r="97" spans="2:46" x14ac:dyDescent="0.2">
      <c r="B97" s="52" t="s">
        <v>46</v>
      </c>
      <c r="C97" s="19">
        <v>1.2137185100000001</v>
      </c>
      <c r="D97" s="20">
        <v>0.67188024000000002</v>
      </c>
      <c r="E97" s="60">
        <v>1.88559875</v>
      </c>
      <c r="F97" s="19">
        <v>2.8149999999999999</v>
      </c>
      <c r="G97" s="22">
        <v>1.3875</v>
      </c>
      <c r="H97" s="22">
        <v>0.84499999999999997</v>
      </c>
      <c r="I97" s="23">
        <v>0.61</v>
      </c>
      <c r="J97" s="20">
        <v>0.25750000000000001</v>
      </c>
      <c r="K97" s="21">
        <v>5.915</v>
      </c>
      <c r="L97" s="60">
        <v>1.2925</v>
      </c>
      <c r="M97" s="22">
        <v>0.54749999999999999</v>
      </c>
      <c r="N97" s="22">
        <v>0.46750000000000003</v>
      </c>
      <c r="O97" s="22">
        <v>0.65500000000000003</v>
      </c>
      <c r="P97" s="25">
        <v>0.20749999999999999</v>
      </c>
      <c r="Q97" s="21">
        <v>3.17</v>
      </c>
      <c r="R97" s="60">
        <v>2.0724999999999998</v>
      </c>
      <c r="S97" s="22">
        <v>1.1375</v>
      </c>
      <c r="T97" s="22">
        <v>0.72750000000000004</v>
      </c>
      <c r="U97" s="24">
        <v>0.38500000000000001</v>
      </c>
      <c r="V97" s="21">
        <v>4.3224999999999998</v>
      </c>
      <c r="W97" s="21">
        <v>16.135000000000002</v>
      </c>
      <c r="X97" s="83">
        <v>97.25</v>
      </c>
      <c r="Y97" s="88">
        <v>93.7</v>
      </c>
      <c r="Z97" s="156">
        <v>81.875</v>
      </c>
      <c r="AA97" s="83">
        <v>97.25</v>
      </c>
      <c r="AB97" s="88">
        <v>100</v>
      </c>
      <c r="AC97" s="88">
        <v>100</v>
      </c>
      <c r="AD97" s="88">
        <v>93.25</v>
      </c>
      <c r="AE97" s="88">
        <v>86.25</v>
      </c>
      <c r="AF97" s="88">
        <v>89</v>
      </c>
      <c r="AG97" s="88">
        <v>88.75</v>
      </c>
      <c r="AH97" s="88">
        <v>77.5</v>
      </c>
      <c r="AI97" s="88">
        <v>77.5</v>
      </c>
      <c r="AJ97" s="148">
        <v>83.75</v>
      </c>
      <c r="AK97" s="159">
        <v>3.75</v>
      </c>
      <c r="AL97" s="81">
        <v>11.25</v>
      </c>
      <c r="AM97" s="94">
        <f t="shared" si="4"/>
        <v>112.69425528199757</v>
      </c>
      <c r="AN97" s="46"/>
      <c r="AO97" s="46"/>
    </row>
    <row r="98" spans="2:46" x14ac:dyDescent="0.2">
      <c r="B98" s="52" t="s">
        <v>10</v>
      </c>
      <c r="C98" s="19">
        <v>1.07462675</v>
      </c>
      <c r="D98" s="20">
        <v>0.59458429000000002</v>
      </c>
      <c r="E98" s="60">
        <v>1.66921104</v>
      </c>
      <c r="F98" s="19">
        <v>2.7250000000000001</v>
      </c>
      <c r="G98" s="22">
        <v>1.21</v>
      </c>
      <c r="H98" s="22">
        <v>0.59499999999999997</v>
      </c>
      <c r="I98" s="23">
        <v>0.51</v>
      </c>
      <c r="J98" s="20">
        <v>0.2</v>
      </c>
      <c r="K98" s="21">
        <v>5.24</v>
      </c>
      <c r="L98" s="60">
        <v>1.1299999999999999</v>
      </c>
      <c r="M98" s="22">
        <v>0.48499999999999999</v>
      </c>
      <c r="N98" s="22">
        <v>0.4</v>
      </c>
      <c r="O98" s="22">
        <v>0.60499999999999998</v>
      </c>
      <c r="P98" s="25">
        <v>0.1925</v>
      </c>
      <c r="Q98" s="21">
        <v>2.8125</v>
      </c>
      <c r="R98" s="60">
        <v>1.4025000000000001</v>
      </c>
      <c r="S98" s="22">
        <v>0.85499999999999998</v>
      </c>
      <c r="T98" s="22">
        <v>0.65749999999999997</v>
      </c>
      <c r="U98" s="24">
        <v>0.29249999999999998</v>
      </c>
      <c r="V98" s="21">
        <v>3.2075</v>
      </c>
      <c r="W98" s="21">
        <v>14.074999999999999</v>
      </c>
      <c r="X98" s="83">
        <v>85</v>
      </c>
      <c r="Y98" s="88">
        <v>75.849999999999994</v>
      </c>
      <c r="Z98" s="156">
        <v>65.3125</v>
      </c>
      <c r="AA98" s="83">
        <v>85</v>
      </c>
      <c r="AB98" s="88">
        <v>98.25</v>
      </c>
      <c r="AC98" s="88">
        <v>96</v>
      </c>
      <c r="AD98" s="88">
        <v>75</v>
      </c>
      <c r="AE98" s="88">
        <v>42.5</v>
      </c>
      <c r="AF98" s="88">
        <v>67.5</v>
      </c>
      <c r="AG98" s="88">
        <v>67.5</v>
      </c>
      <c r="AH98" s="88">
        <v>63.75</v>
      </c>
      <c r="AI98" s="88">
        <v>65</v>
      </c>
      <c r="AJ98" s="148">
        <v>65</v>
      </c>
      <c r="AK98" s="159">
        <v>2.25</v>
      </c>
      <c r="AL98" s="81">
        <v>13.75</v>
      </c>
      <c r="AM98" s="94">
        <f t="shared" si="4"/>
        <v>98.30626855247074</v>
      </c>
      <c r="AN98" s="46"/>
      <c r="AO98" s="46"/>
    </row>
    <row r="99" spans="2:46" x14ac:dyDescent="0.2">
      <c r="B99" s="52" t="s">
        <v>47</v>
      </c>
      <c r="C99" s="19">
        <v>1.09749115</v>
      </c>
      <c r="D99" s="20">
        <v>0.57476481000000001</v>
      </c>
      <c r="E99" s="60">
        <v>1.67225596</v>
      </c>
      <c r="F99" s="19">
        <v>2.5950000000000002</v>
      </c>
      <c r="G99" s="22">
        <v>1.2275</v>
      </c>
      <c r="H99" s="22">
        <v>0.67</v>
      </c>
      <c r="I99" s="23">
        <v>0.55000000000000004</v>
      </c>
      <c r="J99" s="20">
        <v>0.21</v>
      </c>
      <c r="K99" s="21">
        <v>5.2525000000000004</v>
      </c>
      <c r="L99" s="60">
        <v>1.115</v>
      </c>
      <c r="M99" s="22">
        <v>0.61</v>
      </c>
      <c r="N99" s="22">
        <v>0.38750000000000001</v>
      </c>
      <c r="O99" s="22">
        <v>0.62749999999999995</v>
      </c>
      <c r="P99" s="25">
        <v>0.13500000000000001</v>
      </c>
      <c r="Q99" s="21">
        <v>2.875</v>
      </c>
      <c r="R99" s="60">
        <v>1.2075</v>
      </c>
      <c r="S99" s="22">
        <v>0.755</v>
      </c>
      <c r="T99" s="22">
        <v>0.51749999999999996</v>
      </c>
      <c r="U99" s="24">
        <v>0.23499999999999999</v>
      </c>
      <c r="V99" s="21">
        <v>2.7149999999999999</v>
      </c>
      <c r="W99" s="21">
        <v>13.47</v>
      </c>
      <c r="X99" s="83">
        <v>94.25</v>
      </c>
      <c r="Y99" s="88">
        <v>76.75</v>
      </c>
      <c r="Z99" s="156">
        <v>51.25</v>
      </c>
      <c r="AA99" s="83">
        <v>94.25</v>
      </c>
      <c r="AB99" s="88">
        <v>99</v>
      </c>
      <c r="AC99" s="88">
        <v>96</v>
      </c>
      <c r="AD99" s="88">
        <v>75</v>
      </c>
      <c r="AE99" s="88">
        <v>52.5</v>
      </c>
      <c r="AF99" s="88">
        <v>61.25</v>
      </c>
      <c r="AG99" s="88">
        <v>53.75</v>
      </c>
      <c r="AH99" s="88">
        <v>50</v>
      </c>
      <c r="AI99" s="88">
        <v>57.5</v>
      </c>
      <c r="AJ99" s="148">
        <v>43.75</v>
      </c>
      <c r="AK99" s="159">
        <v>3.125</v>
      </c>
      <c r="AL99" s="81">
        <v>15</v>
      </c>
      <c r="AM99" s="94">
        <f t="shared" si="4"/>
        <v>94.080670508119439</v>
      </c>
      <c r="AN99" s="46"/>
      <c r="AO99" s="46"/>
      <c r="AT99" s="9" t="s">
        <v>68</v>
      </c>
    </row>
    <row r="100" spans="2:46" x14ac:dyDescent="0.2">
      <c r="B100" s="52" t="s">
        <v>3</v>
      </c>
      <c r="C100" s="19">
        <v>1.0898696800000001</v>
      </c>
      <c r="D100" s="20">
        <v>0.62827739999999999</v>
      </c>
      <c r="E100" s="60">
        <v>1.71814708</v>
      </c>
      <c r="F100" s="19">
        <v>2.8025000000000002</v>
      </c>
      <c r="G100" s="22">
        <v>1.2124999999999999</v>
      </c>
      <c r="H100" s="22">
        <v>0.79249999999999998</v>
      </c>
      <c r="I100" s="23">
        <v>0.68500000000000005</v>
      </c>
      <c r="J100" s="20">
        <v>0.26750000000000002</v>
      </c>
      <c r="K100" s="21">
        <v>5.76</v>
      </c>
      <c r="L100" s="60">
        <v>1.4125000000000001</v>
      </c>
      <c r="M100" s="22">
        <v>0.45</v>
      </c>
      <c r="N100" s="22">
        <v>0.45250000000000001</v>
      </c>
      <c r="O100" s="22">
        <v>0.6925</v>
      </c>
      <c r="P100" s="25">
        <v>0.1</v>
      </c>
      <c r="Q100" s="21">
        <v>3.1074999999999999</v>
      </c>
      <c r="R100" s="60">
        <v>1.43</v>
      </c>
      <c r="S100" s="22">
        <v>0.74</v>
      </c>
      <c r="T100" s="22">
        <v>0.4325</v>
      </c>
      <c r="U100" s="24">
        <v>0.1925</v>
      </c>
      <c r="V100" s="21">
        <v>2.7949999999999999</v>
      </c>
      <c r="W100" s="21">
        <v>14.317500000000001</v>
      </c>
      <c r="X100" s="83">
        <v>94.5</v>
      </c>
      <c r="Y100" s="88">
        <v>83.45</v>
      </c>
      <c r="Z100" s="156">
        <v>44.0625</v>
      </c>
      <c r="AA100" s="83">
        <v>94.5</v>
      </c>
      <c r="AB100" s="88">
        <v>99.5</v>
      </c>
      <c r="AC100" s="88">
        <v>99</v>
      </c>
      <c r="AD100" s="88">
        <v>76.25</v>
      </c>
      <c r="AE100" s="88">
        <v>70</v>
      </c>
      <c r="AF100" s="88">
        <v>72.5</v>
      </c>
      <c r="AG100" s="88">
        <v>42.5</v>
      </c>
      <c r="AH100" s="88">
        <v>43.75</v>
      </c>
      <c r="AI100" s="88">
        <v>52.5</v>
      </c>
      <c r="AJ100" s="148">
        <v>37.5</v>
      </c>
      <c r="AK100" s="159">
        <v>3.75</v>
      </c>
      <c r="AL100" s="81">
        <v>9.25</v>
      </c>
      <c r="AM100" s="94">
        <f t="shared" si="4"/>
        <v>100</v>
      </c>
      <c r="AN100" s="46"/>
      <c r="AO100" s="46"/>
    </row>
    <row r="101" spans="2:46" x14ac:dyDescent="0.2">
      <c r="B101" s="52" t="s">
        <v>48</v>
      </c>
      <c r="C101" s="19">
        <v>1.12226092</v>
      </c>
      <c r="D101" s="20">
        <v>0.57872869999999998</v>
      </c>
      <c r="E101" s="60">
        <v>1.7009896200000001</v>
      </c>
      <c r="F101" s="19">
        <v>2.6475</v>
      </c>
      <c r="G101" s="22">
        <v>1.27</v>
      </c>
      <c r="H101" s="22">
        <v>0.71750000000000003</v>
      </c>
      <c r="I101" s="23">
        <v>0.54</v>
      </c>
      <c r="J101" s="20">
        <v>0.17499999999999999</v>
      </c>
      <c r="K101" s="21">
        <v>5.35</v>
      </c>
      <c r="L101" s="60">
        <v>1.0149999999999999</v>
      </c>
      <c r="M101" s="22">
        <v>0.59</v>
      </c>
      <c r="N101" s="22">
        <v>0.41</v>
      </c>
      <c r="O101" s="22">
        <v>0.69</v>
      </c>
      <c r="P101" s="25">
        <v>0.155</v>
      </c>
      <c r="Q101" s="21">
        <v>2.86</v>
      </c>
      <c r="R101" s="60">
        <v>1.3925000000000001</v>
      </c>
      <c r="S101" s="22">
        <v>0.82750000000000001</v>
      </c>
      <c r="T101" s="22">
        <v>0.66749999999999998</v>
      </c>
      <c r="U101" s="24">
        <v>0.25750000000000001</v>
      </c>
      <c r="V101" s="21">
        <v>3.145</v>
      </c>
      <c r="W101" s="21">
        <v>14.484999999999999</v>
      </c>
      <c r="X101" s="83">
        <v>92.75</v>
      </c>
      <c r="Y101" s="88">
        <v>78.099999999999994</v>
      </c>
      <c r="Z101" s="156">
        <v>54.6875</v>
      </c>
      <c r="AA101" s="83">
        <v>92.75</v>
      </c>
      <c r="AB101" s="88">
        <v>98.25</v>
      </c>
      <c r="AC101" s="88">
        <v>97.25</v>
      </c>
      <c r="AD101" s="88">
        <v>76.25</v>
      </c>
      <c r="AE101" s="88">
        <v>53.75</v>
      </c>
      <c r="AF101" s="88">
        <v>65</v>
      </c>
      <c r="AG101" s="88">
        <v>52.5</v>
      </c>
      <c r="AH101" s="88">
        <v>58.75</v>
      </c>
      <c r="AI101" s="88">
        <v>62.5</v>
      </c>
      <c r="AJ101" s="148">
        <v>45</v>
      </c>
      <c r="AK101" s="159">
        <v>2.25</v>
      </c>
      <c r="AL101" s="81">
        <v>10</v>
      </c>
      <c r="AM101" s="94">
        <f t="shared" si="4"/>
        <v>101.16989697922124</v>
      </c>
      <c r="AN101" s="46"/>
      <c r="AO101" s="46"/>
    </row>
    <row r="102" spans="2:46" x14ac:dyDescent="0.2">
      <c r="B102" s="52" t="s">
        <v>49</v>
      </c>
      <c r="C102" s="19">
        <v>1.1032072500000001</v>
      </c>
      <c r="D102" s="20">
        <v>0.63618547999999997</v>
      </c>
      <c r="E102" s="60">
        <v>1.7393927300000001</v>
      </c>
      <c r="F102" s="19">
        <v>2.5674999999999999</v>
      </c>
      <c r="G102" s="22">
        <v>1.1950000000000001</v>
      </c>
      <c r="H102" s="22">
        <v>0.67749999999999999</v>
      </c>
      <c r="I102" s="23">
        <v>0.54500000000000004</v>
      </c>
      <c r="J102" s="20">
        <v>0.25750000000000001</v>
      </c>
      <c r="K102" s="21">
        <v>5.2424999999999997</v>
      </c>
      <c r="L102" s="60">
        <v>1.1399999999999999</v>
      </c>
      <c r="M102" s="22">
        <v>0.48499999999999999</v>
      </c>
      <c r="N102" s="22">
        <v>0.42</v>
      </c>
      <c r="O102" s="22">
        <v>0.64249999999999996</v>
      </c>
      <c r="P102" s="25">
        <v>0.155</v>
      </c>
      <c r="Q102" s="21">
        <v>2.8424999999999998</v>
      </c>
      <c r="R102" s="60">
        <v>1.585</v>
      </c>
      <c r="S102" s="22">
        <v>0.91500000000000004</v>
      </c>
      <c r="T102" s="22">
        <v>0.50749999999999995</v>
      </c>
      <c r="U102" s="24">
        <v>0.27750000000000002</v>
      </c>
      <c r="V102" s="21">
        <v>3.2850000000000001</v>
      </c>
      <c r="W102" s="21">
        <v>14.422499999999999</v>
      </c>
      <c r="X102" s="83">
        <v>90.75</v>
      </c>
      <c r="Y102" s="88">
        <v>80.5</v>
      </c>
      <c r="Z102" s="156">
        <v>60.9375</v>
      </c>
      <c r="AA102" s="83">
        <v>90.75</v>
      </c>
      <c r="AB102" s="88">
        <v>99.5</v>
      </c>
      <c r="AC102" s="88">
        <v>98</v>
      </c>
      <c r="AD102" s="88">
        <v>75</v>
      </c>
      <c r="AE102" s="88">
        <v>61.25</v>
      </c>
      <c r="AF102" s="88">
        <v>68.75</v>
      </c>
      <c r="AG102" s="88">
        <v>70</v>
      </c>
      <c r="AH102" s="88">
        <v>57.5</v>
      </c>
      <c r="AI102" s="88">
        <v>60</v>
      </c>
      <c r="AJ102" s="148">
        <v>56.25</v>
      </c>
      <c r="AK102" s="159">
        <v>3.25</v>
      </c>
      <c r="AL102" s="81">
        <v>7.5</v>
      </c>
      <c r="AM102" s="94">
        <f t="shared" si="4"/>
        <v>100.73336825563122</v>
      </c>
      <c r="AN102" s="46"/>
      <c r="AO102" s="46"/>
    </row>
    <row r="103" spans="2:46" x14ac:dyDescent="0.2">
      <c r="B103" s="52" t="s">
        <v>50</v>
      </c>
      <c r="C103" s="19">
        <v>1.0060335499999999</v>
      </c>
      <c r="D103" s="20">
        <v>0.57080090999999999</v>
      </c>
      <c r="E103" s="60">
        <v>1.5768344700000001</v>
      </c>
      <c r="F103" s="19">
        <v>2.5299999999999998</v>
      </c>
      <c r="G103" s="22">
        <v>1.1299999999999999</v>
      </c>
      <c r="H103" s="22">
        <v>0.64</v>
      </c>
      <c r="I103" s="23">
        <v>0.4</v>
      </c>
      <c r="J103" s="20">
        <v>0.19</v>
      </c>
      <c r="K103" s="21">
        <v>4.8899999999999997</v>
      </c>
      <c r="L103" s="60">
        <v>0.94750000000000001</v>
      </c>
      <c r="M103" s="22">
        <v>0.47499999999999998</v>
      </c>
      <c r="N103" s="22">
        <v>0.44750000000000001</v>
      </c>
      <c r="O103" s="22">
        <v>0.71499999999999997</v>
      </c>
      <c r="P103" s="25">
        <v>0.14000000000000001</v>
      </c>
      <c r="Q103" s="21">
        <v>2.7250000000000001</v>
      </c>
      <c r="R103" s="60">
        <v>1.6625000000000001</v>
      </c>
      <c r="S103" s="22">
        <v>0.90749999999999997</v>
      </c>
      <c r="T103" s="22">
        <v>0.875</v>
      </c>
      <c r="U103" s="24">
        <v>0.39</v>
      </c>
      <c r="V103" s="21">
        <v>3.835</v>
      </c>
      <c r="W103" s="21">
        <v>14.3125</v>
      </c>
      <c r="X103" s="83">
        <v>85</v>
      </c>
      <c r="Y103" s="88">
        <v>73.75</v>
      </c>
      <c r="Z103" s="156">
        <v>78.75</v>
      </c>
      <c r="AA103" s="83">
        <v>85</v>
      </c>
      <c r="AB103" s="88">
        <v>99.75</v>
      </c>
      <c r="AC103" s="88">
        <v>94</v>
      </c>
      <c r="AD103" s="88">
        <v>68.75</v>
      </c>
      <c r="AE103" s="88">
        <v>40</v>
      </c>
      <c r="AF103" s="88">
        <v>66.25</v>
      </c>
      <c r="AG103" s="88">
        <v>77.5</v>
      </c>
      <c r="AH103" s="88">
        <v>77.5</v>
      </c>
      <c r="AI103" s="88">
        <v>80</v>
      </c>
      <c r="AJ103" s="148">
        <v>80</v>
      </c>
      <c r="AK103" s="159">
        <v>2.125</v>
      </c>
      <c r="AL103" s="81">
        <v>15</v>
      </c>
      <c r="AM103" s="94">
        <f t="shared" si="4"/>
        <v>99.965077702112794</v>
      </c>
      <c r="AN103" s="46"/>
      <c r="AO103" s="46"/>
    </row>
    <row r="104" spans="2:46" x14ac:dyDescent="0.2">
      <c r="B104" s="52" t="s">
        <v>51</v>
      </c>
      <c r="C104" s="19">
        <v>1.13940921</v>
      </c>
      <c r="D104" s="20">
        <v>0.59062039</v>
      </c>
      <c r="E104" s="60">
        <v>1.7300295999999999</v>
      </c>
      <c r="F104" s="19">
        <v>2.4750000000000001</v>
      </c>
      <c r="G104" s="22">
        <v>1.155</v>
      </c>
      <c r="H104" s="22">
        <v>0.64</v>
      </c>
      <c r="I104" s="23">
        <v>0.53749999999999998</v>
      </c>
      <c r="J104" s="20">
        <v>0.1075</v>
      </c>
      <c r="K104" s="21">
        <v>4.915</v>
      </c>
      <c r="L104" s="60">
        <v>1.1875</v>
      </c>
      <c r="M104" s="22">
        <v>0.52500000000000002</v>
      </c>
      <c r="N104" s="22">
        <v>0.39</v>
      </c>
      <c r="O104" s="22">
        <v>0.54</v>
      </c>
      <c r="P104" s="25">
        <v>0.1275</v>
      </c>
      <c r="Q104" s="21">
        <v>2.77</v>
      </c>
      <c r="R104" s="60">
        <v>1.55</v>
      </c>
      <c r="S104" s="22">
        <v>0.88749999999999996</v>
      </c>
      <c r="T104" s="22">
        <v>0.52749999999999997</v>
      </c>
      <c r="U104" s="24">
        <v>0.27</v>
      </c>
      <c r="V104" s="21">
        <v>3.2349999999999999</v>
      </c>
      <c r="W104" s="21">
        <v>13.925000000000001</v>
      </c>
      <c r="X104" s="83">
        <v>78.75</v>
      </c>
      <c r="Y104" s="88">
        <v>68.349999999999994</v>
      </c>
      <c r="Z104" s="156">
        <v>55.3125</v>
      </c>
      <c r="AA104" s="83">
        <v>78.75</v>
      </c>
      <c r="AB104" s="88">
        <v>99.75</v>
      </c>
      <c r="AC104" s="88">
        <v>94.5</v>
      </c>
      <c r="AD104" s="88">
        <v>70</v>
      </c>
      <c r="AE104" s="88">
        <v>38.75</v>
      </c>
      <c r="AF104" s="88">
        <v>38.75</v>
      </c>
      <c r="AG104" s="88">
        <v>55</v>
      </c>
      <c r="AH104" s="88">
        <v>58.75</v>
      </c>
      <c r="AI104" s="88">
        <v>57.5</v>
      </c>
      <c r="AJ104" s="148">
        <v>50</v>
      </c>
      <c r="AK104" s="159">
        <v>2.75</v>
      </c>
      <c r="AL104" s="81">
        <v>4.25</v>
      </c>
      <c r="AM104" s="94">
        <f t="shared" si="4"/>
        <v>97.25859961585472</v>
      </c>
      <c r="AN104" s="46"/>
      <c r="AO104" s="46"/>
    </row>
    <row r="105" spans="2:46" x14ac:dyDescent="0.2">
      <c r="B105" s="52" t="s">
        <v>52</v>
      </c>
      <c r="C105" s="19">
        <v>1.1470306800000001</v>
      </c>
      <c r="D105" s="20">
        <v>0.52521611999999995</v>
      </c>
      <c r="E105" s="60">
        <v>1.6722467999999999</v>
      </c>
      <c r="F105" s="19">
        <v>2.7574999999999998</v>
      </c>
      <c r="G105" s="22">
        <v>1.2524999999999999</v>
      </c>
      <c r="H105" s="22">
        <v>0.66500000000000004</v>
      </c>
      <c r="I105" s="23">
        <v>0.62</v>
      </c>
      <c r="J105" s="20">
        <v>0.13500000000000001</v>
      </c>
      <c r="K105" s="21">
        <v>5.43</v>
      </c>
      <c r="L105" s="60">
        <v>0.92</v>
      </c>
      <c r="M105" s="22">
        <v>0.48249999999999998</v>
      </c>
      <c r="N105" s="22">
        <v>0.4</v>
      </c>
      <c r="O105" s="22">
        <v>0.74</v>
      </c>
      <c r="P105" s="25">
        <v>0.1525</v>
      </c>
      <c r="Q105" s="21">
        <v>2.6949999999999998</v>
      </c>
      <c r="R105" s="60">
        <v>1.3274999999999999</v>
      </c>
      <c r="S105" s="22">
        <v>0.83499999999999996</v>
      </c>
      <c r="T105" s="22">
        <v>0.60250000000000004</v>
      </c>
      <c r="U105" s="24">
        <v>0.28000000000000003</v>
      </c>
      <c r="V105" s="21">
        <v>3.0449999999999999</v>
      </c>
      <c r="W105" s="21">
        <v>14.5275</v>
      </c>
      <c r="X105" s="83">
        <v>71.25</v>
      </c>
      <c r="Y105" s="88">
        <v>63</v>
      </c>
      <c r="Z105" s="156">
        <v>44.549124999999997</v>
      </c>
      <c r="AA105" s="83">
        <v>71.25</v>
      </c>
      <c r="AB105" s="88">
        <v>98.25</v>
      </c>
      <c r="AC105" s="88">
        <v>95.5</v>
      </c>
      <c r="AD105" s="88">
        <v>57.5</v>
      </c>
      <c r="AE105" s="88">
        <v>23.75</v>
      </c>
      <c r="AF105" s="88">
        <v>40</v>
      </c>
      <c r="AG105" s="88">
        <v>52.5</v>
      </c>
      <c r="AH105" s="88">
        <v>43.1965</v>
      </c>
      <c r="AI105" s="88">
        <v>45</v>
      </c>
      <c r="AJ105" s="148">
        <v>37.5</v>
      </c>
      <c r="AK105" s="159">
        <v>3</v>
      </c>
      <c r="AL105" s="81">
        <v>7.5</v>
      </c>
      <c r="AM105" s="94">
        <f t="shared" si="4"/>
        <v>101.46673651126244</v>
      </c>
      <c r="AN105" s="46"/>
      <c r="AO105" s="46"/>
    </row>
    <row r="106" spans="2:46" x14ac:dyDescent="0.2">
      <c r="B106" s="52" t="s">
        <v>54</v>
      </c>
      <c r="C106" s="19">
        <v>0.64020317000000004</v>
      </c>
      <c r="D106" s="20">
        <v>0.1208988</v>
      </c>
      <c r="E106" s="60">
        <v>0.76110197999999996</v>
      </c>
      <c r="F106" s="19">
        <v>0.5</v>
      </c>
      <c r="G106" s="22">
        <v>0.39500000000000002</v>
      </c>
      <c r="H106" s="22">
        <v>0.24</v>
      </c>
      <c r="I106" s="23">
        <v>0.32250000000000001</v>
      </c>
      <c r="J106" s="20">
        <v>0.04</v>
      </c>
      <c r="K106" s="21">
        <v>1.4975000000000001</v>
      </c>
      <c r="L106" s="60">
        <v>1.125</v>
      </c>
      <c r="M106" s="22">
        <v>0.45500000000000002</v>
      </c>
      <c r="N106" s="22">
        <v>0.245</v>
      </c>
      <c r="O106" s="22">
        <v>0.54249999999999998</v>
      </c>
      <c r="P106" s="25">
        <v>0.16250000000000001</v>
      </c>
      <c r="Q106" s="21">
        <v>2.5299999999999998</v>
      </c>
      <c r="R106" s="60">
        <v>0.89749999999999996</v>
      </c>
      <c r="S106" s="22">
        <v>0.4375</v>
      </c>
      <c r="T106" s="22">
        <v>0.50249999999999995</v>
      </c>
      <c r="U106" s="24">
        <v>7.4999999999999997E-2</v>
      </c>
      <c r="V106" s="21">
        <v>1.9125000000000001</v>
      </c>
      <c r="W106" s="21">
        <v>6.6825000000000001</v>
      </c>
      <c r="X106" s="83">
        <v>20</v>
      </c>
      <c r="Y106" s="88">
        <v>36.799999999999997</v>
      </c>
      <c r="Z106" s="156">
        <v>28</v>
      </c>
      <c r="AA106" s="83">
        <v>20</v>
      </c>
      <c r="AB106" s="88">
        <v>36.5</v>
      </c>
      <c r="AC106" s="88">
        <v>47.5</v>
      </c>
      <c r="AD106" s="88">
        <v>47.5</v>
      </c>
      <c r="AE106" s="88">
        <v>25</v>
      </c>
      <c r="AF106" s="88">
        <v>27.5</v>
      </c>
      <c r="AG106" s="88">
        <v>28</v>
      </c>
      <c r="AH106" s="88">
        <v>28</v>
      </c>
      <c r="AI106" s="88">
        <v>30.5</v>
      </c>
      <c r="AJ106" s="148">
        <v>25.5</v>
      </c>
      <c r="AK106" s="159">
        <v>2.15</v>
      </c>
      <c r="AL106" s="81">
        <v>15.5</v>
      </c>
      <c r="AM106" s="94">
        <f t="shared" si="4"/>
        <v>46.673651126244103</v>
      </c>
      <c r="AN106" s="46"/>
      <c r="AO106" s="46"/>
    </row>
    <row r="107" spans="2:46" x14ac:dyDescent="0.2">
      <c r="B107" s="52" t="s">
        <v>5</v>
      </c>
      <c r="C107" s="19">
        <v>1.24039364</v>
      </c>
      <c r="D107" s="20">
        <v>0.89385837999999995</v>
      </c>
      <c r="E107" s="60">
        <v>2.1342520199999999</v>
      </c>
      <c r="F107" s="19">
        <v>2.4249999999999998</v>
      </c>
      <c r="G107" s="22">
        <v>1.3225</v>
      </c>
      <c r="H107" s="22">
        <v>0.67249999999999999</v>
      </c>
      <c r="I107" s="23">
        <v>0.60499999999999998</v>
      </c>
      <c r="J107" s="20">
        <v>0.22500000000000001</v>
      </c>
      <c r="K107" s="21">
        <v>5.5650000000000004</v>
      </c>
      <c r="L107" s="60">
        <v>1.1399999999999999</v>
      </c>
      <c r="M107" s="22">
        <v>0.5675</v>
      </c>
      <c r="N107" s="22">
        <v>0.38500000000000001</v>
      </c>
      <c r="O107" s="22">
        <v>0.66500000000000004</v>
      </c>
      <c r="P107" s="25">
        <v>0.22</v>
      </c>
      <c r="Q107" s="21">
        <v>2.9775</v>
      </c>
      <c r="R107" s="60">
        <v>1.4424999999999999</v>
      </c>
      <c r="S107" s="22">
        <v>0.87749999999999995</v>
      </c>
      <c r="T107" s="22">
        <v>0.49249999999999999</v>
      </c>
      <c r="U107" s="24">
        <v>0.26500000000000001</v>
      </c>
      <c r="V107" s="21">
        <v>3.0775000000000001</v>
      </c>
      <c r="W107" s="21">
        <v>14.685</v>
      </c>
      <c r="X107" s="83">
        <v>92.5</v>
      </c>
      <c r="Y107" s="88">
        <v>84.2</v>
      </c>
      <c r="Z107" s="156">
        <v>53.125</v>
      </c>
      <c r="AA107" s="83">
        <v>92.5</v>
      </c>
      <c r="AB107" s="88">
        <v>98.75</v>
      </c>
      <c r="AC107" s="88">
        <v>97.25</v>
      </c>
      <c r="AD107" s="88">
        <v>81.25</v>
      </c>
      <c r="AE107" s="88">
        <v>71.25</v>
      </c>
      <c r="AF107" s="88">
        <v>72.5</v>
      </c>
      <c r="AG107" s="88">
        <v>62.5</v>
      </c>
      <c r="AH107" s="88">
        <v>52.5</v>
      </c>
      <c r="AI107" s="88">
        <v>47.5</v>
      </c>
      <c r="AJ107" s="148">
        <v>50</v>
      </c>
      <c r="AK107" s="159">
        <v>3</v>
      </c>
      <c r="AL107" s="81">
        <v>17.5</v>
      </c>
      <c r="AM107" s="94">
        <f t="shared" si="4"/>
        <v>102.56678889470928</v>
      </c>
      <c r="AN107" s="46"/>
      <c r="AO107" s="46"/>
    </row>
    <row r="108" spans="2:46" x14ac:dyDescent="0.2">
      <c r="B108" s="52" t="s">
        <v>25</v>
      </c>
      <c r="C108" s="19">
        <v>1.17370581</v>
      </c>
      <c r="D108" s="20">
        <v>0.69314390999999997</v>
      </c>
      <c r="E108" s="60">
        <v>1.86684972</v>
      </c>
      <c r="F108" s="19">
        <v>2.66</v>
      </c>
      <c r="G108" s="22">
        <v>1.2475000000000001</v>
      </c>
      <c r="H108" s="22">
        <v>0.76</v>
      </c>
      <c r="I108" s="23">
        <v>0.65249999999999997</v>
      </c>
      <c r="J108" s="20">
        <v>0.245</v>
      </c>
      <c r="K108" s="21">
        <v>5.25</v>
      </c>
      <c r="L108" s="60">
        <v>0.99750000000000005</v>
      </c>
      <c r="M108" s="22">
        <v>0.51749999999999996</v>
      </c>
      <c r="N108" s="22">
        <v>0.49</v>
      </c>
      <c r="O108" s="22">
        <v>0.64749999999999996</v>
      </c>
      <c r="P108" s="25">
        <v>0.2525</v>
      </c>
      <c r="Q108" s="21">
        <v>2.9049999999999998</v>
      </c>
      <c r="R108" s="60">
        <v>1.9475</v>
      </c>
      <c r="S108" s="22">
        <v>0.86250000000000004</v>
      </c>
      <c r="T108" s="22">
        <v>0.73250000000000004</v>
      </c>
      <c r="U108" s="24">
        <v>0.315</v>
      </c>
      <c r="V108" s="21">
        <v>3.8574999999999999</v>
      </c>
      <c r="W108" s="21">
        <v>15.89</v>
      </c>
      <c r="X108" s="83">
        <v>94.75</v>
      </c>
      <c r="Y108" s="88">
        <v>90.5</v>
      </c>
      <c r="Z108" s="156">
        <v>65.3125</v>
      </c>
      <c r="AA108" s="83">
        <v>94.75</v>
      </c>
      <c r="AB108" s="88">
        <v>99.5</v>
      </c>
      <c r="AC108" s="88">
        <v>98.25</v>
      </c>
      <c r="AD108" s="88">
        <v>90.75</v>
      </c>
      <c r="AE108" s="88">
        <v>83.25</v>
      </c>
      <c r="AF108" s="88">
        <v>80.75</v>
      </c>
      <c r="AG108" s="88">
        <v>80</v>
      </c>
      <c r="AH108" s="88">
        <v>62.5</v>
      </c>
      <c r="AI108" s="88">
        <v>61.25</v>
      </c>
      <c r="AJ108" s="148">
        <v>57.5</v>
      </c>
      <c r="AK108" s="159">
        <v>3</v>
      </c>
      <c r="AL108" s="81">
        <v>7.5</v>
      </c>
      <c r="AM108" s="94">
        <f t="shared" si="4"/>
        <v>110.98306268552471</v>
      </c>
      <c r="AN108" s="46"/>
      <c r="AO108" s="46"/>
    </row>
    <row r="109" spans="2:46" x14ac:dyDescent="0.2">
      <c r="B109" s="52" t="s">
        <v>53</v>
      </c>
      <c r="C109" s="19">
        <v>0.78882176000000004</v>
      </c>
      <c r="D109" s="20">
        <v>0.3290033</v>
      </c>
      <c r="E109" s="60">
        <v>1.1178250700000001</v>
      </c>
      <c r="F109" s="19">
        <v>1.92</v>
      </c>
      <c r="G109" s="22">
        <v>0.97</v>
      </c>
      <c r="H109" s="22">
        <v>0.29499999999999998</v>
      </c>
      <c r="I109" s="23">
        <v>0.42499999999999999</v>
      </c>
      <c r="J109" s="20">
        <v>4.7500000000000001E-2</v>
      </c>
      <c r="K109" s="21">
        <v>3.6575000000000002</v>
      </c>
      <c r="L109" s="60">
        <v>1.0925</v>
      </c>
      <c r="M109" s="22">
        <v>0.4375</v>
      </c>
      <c r="N109" s="22">
        <v>0.24249999999999999</v>
      </c>
      <c r="O109" s="22">
        <v>0.41749999999999998</v>
      </c>
      <c r="P109" s="25">
        <v>0.13500000000000001</v>
      </c>
      <c r="Q109" s="21">
        <v>2.3250000000000002</v>
      </c>
      <c r="R109" s="60">
        <v>0.61499999999999999</v>
      </c>
      <c r="S109" s="22">
        <v>0.35749999999999998</v>
      </c>
      <c r="T109" s="22">
        <v>0.26250000000000001</v>
      </c>
      <c r="U109" s="24">
        <v>8.7499999999999994E-2</v>
      </c>
      <c r="V109" s="21">
        <v>1.3225</v>
      </c>
      <c r="W109" s="21">
        <v>8.9450000000000003</v>
      </c>
      <c r="X109" s="83">
        <v>20</v>
      </c>
      <c r="Y109" s="88">
        <v>32.85</v>
      </c>
      <c r="Z109" s="156">
        <v>4.3125</v>
      </c>
      <c r="AA109" s="83">
        <v>20</v>
      </c>
      <c r="AB109" s="88">
        <v>80</v>
      </c>
      <c r="AC109" s="88">
        <v>50</v>
      </c>
      <c r="AD109" s="88">
        <v>11.25</v>
      </c>
      <c r="AE109" s="88">
        <v>5.5</v>
      </c>
      <c r="AF109" s="88">
        <v>17.5</v>
      </c>
      <c r="AG109" s="88">
        <v>4.75</v>
      </c>
      <c r="AH109" s="88">
        <v>4</v>
      </c>
      <c r="AI109" s="88">
        <v>4.75</v>
      </c>
      <c r="AJ109" s="148">
        <v>3.75</v>
      </c>
      <c r="AK109" s="159">
        <v>1.125</v>
      </c>
      <c r="AL109" s="81">
        <v>37.5</v>
      </c>
      <c r="AM109" s="94">
        <f t="shared" si="4"/>
        <v>62.475990920202548</v>
      </c>
      <c r="AN109" s="46"/>
      <c r="AO109" s="46"/>
    </row>
    <row r="110" spans="2:46" x14ac:dyDescent="0.2">
      <c r="B110" s="52" t="s">
        <v>7</v>
      </c>
      <c r="C110" s="19">
        <v>1.1032072500000001</v>
      </c>
      <c r="D110" s="20">
        <v>0.53314391000000005</v>
      </c>
      <c r="E110" s="60">
        <v>1.63635116</v>
      </c>
      <c r="F110" s="19">
        <v>2.7275</v>
      </c>
      <c r="G110" s="22">
        <v>1.2849999999999999</v>
      </c>
      <c r="H110" s="22">
        <v>0.75249999999999995</v>
      </c>
      <c r="I110" s="23">
        <v>0.61250000000000004</v>
      </c>
      <c r="J110" s="20">
        <v>0.2</v>
      </c>
      <c r="K110" s="21">
        <v>5.5774999999999997</v>
      </c>
      <c r="L110" s="60">
        <v>1.1100000000000001</v>
      </c>
      <c r="M110" s="22">
        <v>0.58750000000000002</v>
      </c>
      <c r="N110" s="22">
        <v>0.46</v>
      </c>
      <c r="O110" s="22">
        <v>0.69</v>
      </c>
      <c r="P110" s="25">
        <v>0.16750000000000001</v>
      </c>
      <c r="Q110" s="21">
        <v>3.0150000000000001</v>
      </c>
      <c r="R110" s="60">
        <v>1.4325000000000001</v>
      </c>
      <c r="S110" s="22">
        <v>0.78500000000000003</v>
      </c>
      <c r="T110" s="22">
        <v>0.57250000000000001</v>
      </c>
      <c r="U110" s="24">
        <v>0.1875</v>
      </c>
      <c r="V110" s="21">
        <v>2.9775</v>
      </c>
      <c r="W110" s="21">
        <v>14.82</v>
      </c>
      <c r="X110" s="83">
        <v>89.5</v>
      </c>
      <c r="Y110" s="88">
        <v>74</v>
      </c>
      <c r="Z110" s="156">
        <v>36.5625</v>
      </c>
      <c r="AA110" s="83">
        <v>89.5</v>
      </c>
      <c r="AB110" s="88">
        <v>99.5</v>
      </c>
      <c r="AC110" s="88">
        <v>97.25</v>
      </c>
      <c r="AD110" s="88">
        <v>73.75</v>
      </c>
      <c r="AE110" s="88">
        <v>46.25</v>
      </c>
      <c r="AF110" s="88">
        <v>53.25</v>
      </c>
      <c r="AG110" s="88">
        <v>41.25</v>
      </c>
      <c r="AH110" s="88">
        <v>48.75</v>
      </c>
      <c r="AI110" s="88">
        <v>27.5</v>
      </c>
      <c r="AJ110" s="148">
        <v>28.75</v>
      </c>
      <c r="AK110" s="159">
        <v>3.25</v>
      </c>
      <c r="AL110" s="81">
        <v>2.75</v>
      </c>
      <c r="AM110" s="94">
        <f t="shared" si="4"/>
        <v>103.50969093766369</v>
      </c>
      <c r="AN110" s="46"/>
      <c r="AO110" s="46"/>
    </row>
    <row r="111" spans="2:46" x14ac:dyDescent="0.2">
      <c r="B111" s="52" t="s">
        <v>55</v>
      </c>
      <c r="C111" s="19">
        <v>0.89171155999999996</v>
      </c>
      <c r="D111" s="20">
        <v>0.37657004999999999</v>
      </c>
      <c r="E111" s="60">
        <v>1.2682816100000001</v>
      </c>
      <c r="F111" s="19">
        <v>2.105</v>
      </c>
      <c r="G111" s="22">
        <v>1.3525</v>
      </c>
      <c r="H111" s="22">
        <v>0.39250000000000002</v>
      </c>
      <c r="I111" s="23">
        <v>0.42249999999999999</v>
      </c>
      <c r="J111" s="20">
        <v>0.08</v>
      </c>
      <c r="K111" s="21">
        <v>4.3525</v>
      </c>
      <c r="L111" s="60">
        <v>1.1325000000000001</v>
      </c>
      <c r="M111" s="22">
        <v>0.54</v>
      </c>
      <c r="N111" s="22">
        <v>0.3175</v>
      </c>
      <c r="O111" s="22">
        <v>0.53500000000000003</v>
      </c>
      <c r="P111" s="25">
        <v>0.19750000000000001</v>
      </c>
      <c r="Q111" s="21">
        <v>2.7225000000000001</v>
      </c>
      <c r="R111" s="60">
        <v>0.64</v>
      </c>
      <c r="S111" s="22">
        <v>0.58499999999999996</v>
      </c>
      <c r="T111" s="22">
        <v>0.36499999999999999</v>
      </c>
      <c r="U111" s="24">
        <v>0.11</v>
      </c>
      <c r="V111" s="21">
        <v>1.7</v>
      </c>
      <c r="W111" s="21">
        <v>10.9175</v>
      </c>
      <c r="X111" s="83">
        <v>45</v>
      </c>
      <c r="Y111" s="88">
        <v>43.9</v>
      </c>
      <c r="Z111" s="156">
        <v>14.9375</v>
      </c>
      <c r="AA111" s="83">
        <v>45</v>
      </c>
      <c r="AB111" s="88">
        <v>93.25</v>
      </c>
      <c r="AC111" s="88">
        <v>63.75</v>
      </c>
      <c r="AD111" s="88">
        <v>30</v>
      </c>
      <c r="AE111" s="88">
        <v>12.5</v>
      </c>
      <c r="AF111" s="88">
        <v>20</v>
      </c>
      <c r="AG111" s="88">
        <v>17.5</v>
      </c>
      <c r="AH111" s="88">
        <v>11.75</v>
      </c>
      <c r="AI111" s="88">
        <v>19.25</v>
      </c>
      <c r="AJ111" s="148">
        <v>11.25</v>
      </c>
      <c r="AK111" s="159">
        <v>2</v>
      </c>
      <c r="AL111" s="81">
        <v>80</v>
      </c>
      <c r="AM111" s="94">
        <f t="shared" si="4"/>
        <v>76.252837436703331</v>
      </c>
      <c r="AN111" s="46"/>
      <c r="AO111" s="46"/>
    </row>
    <row r="112" spans="2:46" x14ac:dyDescent="0.2">
      <c r="B112" s="52" t="s">
        <v>56</v>
      </c>
      <c r="C112" s="19">
        <v>1.1698950800000001</v>
      </c>
      <c r="D112" s="20">
        <v>0.73926645999999996</v>
      </c>
      <c r="E112" s="60">
        <v>1.9091615399999999</v>
      </c>
      <c r="F112" s="19">
        <v>2.77</v>
      </c>
      <c r="G112" s="22">
        <v>1.3374999999999999</v>
      </c>
      <c r="H112" s="22">
        <v>0.68</v>
      </c>
      <c r="I112" s="23">
        <v>0.64500000000000002</v>
      </c>
      <c r="J112" s="20">
        <v>0.28749999999999998</v>
      </c>
      <c r="K112" s="21">
        <v>5.72</v>
      </c>
      <c r="L112" s="60">
        <v>1.1399999999999999</v>
      </c>
      <c r="M112" s="22">
        <v>0.51249999999999996</v>
      </c>
      <c r="N112" s="22">
        <v>0.4325</v>
      </c>
      <c r="O112" s="22">
        <v>0.72</v>
      </c>
      <c r="P112" s="25">
        <v>0.20749999999999999</v>
      </c>
      <c r="Q112" s="21">
        <v>3.0125000000000002</v>
      </c>
      <c r="R112" s="60">
        <v>1.58</v>
      </c>
      <c r="S112" s="22">
        <v>0.86</v>
      </c>
      <c r="T112" s="22">
        <v>0.71250000000000002</v>
      </c>
      <c r="U112" s="24">
        <v>0.32500000000000001</v>
      </c>
      <c r="V112" s="21">
        <v>3.4775</v>
      </c>
      <c r="W112" s="21">
        <v>15.404999999999999</v>
      </c>
      <c r="X112" s="83">
        <v>93.5</v>
      </c>
      <c r="Y112" s="88">
        <v>83.95</v>
      </c>
      <c r="Z112" s="156">
        <v>50.3125</v>
      </c>
      <c r="AA112" s="83">
        <v>93.5</v>
      </c>
      <c r="AB112" s="88">
        <v>99.5</v>
      </c>
      <c r="AC112" s="88">
        <v>97.75</v>
      </c>
      <c r="AD112" s="88">
        <v>78.75</v>
      </c>
      <c r="AE112" s="88">
        <v>71.25</v>
      </c>
      <c r="AF112" s="88">
        <v>72.5</v>
      </c>
      <c r="AG112" s="88">
        <v>56.25</v>
      </c>
      <c r="AH112" s="88">
        <v>50</v>
      </c>
      <c r="AI112" s="88">
        <v>55</v>
      </c>
      <c r="AJ112" s="148">
        <v>40</v>
      </c>
      <c r="AK112" s="159">
        <v>3.25</v>
      </c>
      <c r="AL112" s="81">
        <v>17.5</v>
      </c>
      <c r="AM112" s="94">
        <f t="shared" si="4"/>
        <v>107.5955997904662</v>
      </c>
      <c r="AN112" s="46"/>
      <c r="AO112" s="46"/>
    </row>
    <row r="113" spans="2:43" x14ac:dyDescent="0.2">
      <c r="B113" s="52" t="s">
        <v>15</v>
      </c>
      <c r="C113" s="19">
        <v>1.0384247900000001</v>
      </c>
      <c r="D113" s="20">
        <v>0.60845791999999999</v>
      </c>
      <c r="E113" s="60">
        <v>1.6468826999999999</v>
      </c>
      <c r="F113" s="19">
        <v>2.4874999999999998</v>
      </c>
      <c r="G113" s="22">
        <v>1.325</v>
      </c>
      <c r="H113" s="22">
        <v>0.6925</v>
      </c>
      <c r="I113" s="23">
        <v>0.57250000000000001</v>
      </c>
      <c r="J113" s="20">
        <v>0.22500000000000001</v>
      </c>
      <c r="K113" s="21">
        <v>5.3025000000000002</v>
      </c>
      <c r="L113" s="60">
        <v>1.0125</v>
      </c>
      <c r="M113" s="22">
        <v>0.495</v>
      </c>
      <c r="N113" s="22">
        <v>0.41249999999999998</v>
      </c>
      <c r="O113" s="22">
        <v>0.58499999999999996</v>
      </c>
      <c r="P113" s="25">
        <v>0.22750000000000001</v>
      </c>
      <c r="Q113" s="21">
        <v>2.7324999999999999</v>
      </c>
      <c r="R113" s="60">
        <v>1.9724999999999999</v>
      </c>
      <c r="S113" s="22">
        <v>1.05</v>
      </c>
      <c r="T113" s="22">
        <v>0.65</v>
      </c>
      <c r="U113" s="24">
        <v>0.33250000000000002</v>
      </c>
      <c r="V113" s="21">
        <v>4.0049999999999999</v>
      </c>
      <c r="W113" s="21">
        <v>15.19</v>
      </c>
      <c r="X113" s="83">
        <v>97</v>
      </c>
      <c r="Y113" s="88">
        <v>91.35</v>
      </c>
      <c r="Z113" s="156">
        <v>70</v>
      </c>
      <c r="AA113" s="83">
        <v>97</v>
      </c>
      <c r="AB113" s="88">
        <v>100</v>
      </c>
      <c r="AC113" s="88">
        <v>100</v>
      </c>
      <c r="AD113" s="88">
        <v>91.75</v>
      </c>
      <c r="AE113" s="88">
        <v>78.75</v>
      </c>
      <c r="AF113" s="88">
        <v>86.25</v>
      </c>
      <c r="AG113" s="88">
        <v>78.75</v>
      </c>
      <c r="AH113" s="88">
        <v>70</v>
      </c>
      <c r="AI113" s="88">
        <v>67.5</v>
      </c>
      <c r="AJ113" s="148">
        <v>63.75</v>
      </c>
      <c r="AK113" s="159">
        <v>2.5</v>
      </c>
      <c r="AL113" s="81">
        <v>10</v>
      </c>
      <c r="AM113" s="94">
        <f t="shared" si="4"/>
        <v>106.09394098131656</v>
      </c>
      <c r="AN113" s="46"/>
      <c r="AO113" s="46"/>
    </row>
    <row r="114" spans="2:43" x14ac:dyDescent="0.2">
      <c r="B114" s="52" t="s">
        <v>57</v>
      </c>
      <c r="C114" s="19">
        <v>1.04033015</v>
      </c>
      <c r="D114" s="20">
        <v>0.63025933999999995</v>
      </c>
      <c r="E114" s="60">
        <v>1.67058949</v>
      </c>
      <c r="F114" s="19">
        <v>2.5375000000000001</v>
      </c>
      <c r="G114" s="22">
        <v>1.3125</v>
      </c>
      <c r="H114" s="22">
        <v>0.5625</v>
      </c>
      <c r="I114" s="23">
        <v>0.51500000000000001</v>
      </c>
      <c r="J114" s="20">
        <v>0.13750000000000001</v>
      </c>
      <c r="K114" s="21">
        <v>5.0650000000000004</v>
      </c>
      <c r="L114" s="60">
        <v>0.96499999999999997</v>
      </c>
      <c r="M114" s="22">
        <v>0.55249999999999999</v>
      </c>
      <c r="N114" s="22">
        <v>0.38500000000000001</v>
      </c>
      <c r="O114" s="22">
        <v>0.68</v>
      </c>
      <c r="P114" s="25">
        <v>0.17</v>
      </c>
      <c r="Q114" s="21">
        <v>2.7524999999999999</v>
      </c>
      <c r="R114" s="60">
        <v>1.3625</v>
      </c>
      <c r="S114" s="22">
        <v>0.79</v>
      </c>
      <c r="T114" s="22">
        <v>0.57750000000000001</v>
      </c>
      <c r="U114" s="24">
        <v>0.2475</v>
      </c>
      <c r="V114" s="21">
        <v>2.9775</v>
      </c>
      <c r="W114" s="21">
        <v>14.0175</v>
      </c>
      <c r="X114" s="83">
        <v>78.75</v>
      </c>
      <c r="Y114" s="88">
        <v>63.4</v>
      </c>
      <c r="Z114" s="156">
        <v>35.625</v>
      </c>
      <c r="AA114" s="83">
        <v>78.75</v>
      </c>
      <c r="AB114" s="88">
        <v>98.25</v>
      </c>
      <c r="AC114" s="88">
        <v>92.5</v>
      </c>
      <c r="AD114" s="88">
        <v>50</v>
      </c>
      <c r="AE114" s="88">
        <v>28.75</v>
      </c>
      <c r="AF114" s="88">
        <v>47.5</v>
      </c>
      <c r="AG114" s="88">
        <v>47.5</v>
      </c>
      <c r="AH114" s="88">
        <v>37.5</v>
      </c>
      <c r="AI114" s="88">
        <v>35</v>
      </c>
      <c r="AJ114" s="148">
        <v>22.5</v>
      </c>
      <c r="AK114" s="159">
        <v>3</v>
      </c>
      <c r="AL114" s="81">
        <v>45</v>
      </c>
      <c r="AM114" s="94">
        <f t="shared" si="4"/>
        <v>97.904662126767931</v>
      </c>
      <c r="AN114" s="46"/>
      <c r="AO114" s="46"/>
    </row>
    <row r="115" spans="2:43" x14ac:dyDescent="0.2">
      <c r="B115" s="52" t="s">
        <v>58</v>
      </c>
      <c r="C115" s="19">
        <v>0.94315645999999997</v>
      </c>
      <c r="D115" s="20">
        <v>0.46972159000000002</v>
      </c>
      <c r="E115" s="60">
        <v>1.4128780400000001</v>
      </c>
      <c r="F115" s="19">
        <v>2.4975000000000001</v>
      </c>
      <c r="G115" s="22">
        <v>1.02</v>
      </c>
      <c r="H115" s="22">
        <v>0.60250000000000004</v>
      </c>
      <c r="I115" s="23">
        <v>0.49249999999999999</v>
      </c>
      <c r="J115" s="20">
        <v>0.15</v>
      </c>
      <c r="K115" s="21">
        <v>4.7625000000000002</v>
      </c>
      <c r="L115" s="60">
        <v>0.76749999999999996</v>
      </c>
      <c r="M115" s="22">
        <v>0.53</v>
      </c>
      <c r="N115" s="22">
        <v>0.40250000000000002</v>
      </c>
      <c r="O115" s="22">
        <v>0.60750000000000004</v>
      </c>
      <c r="P115" s="25">
        <v>0.16250000000000001</v>
      </c>
      <c r="Q115" s="21">
        <v>2.4700000000000002</v>
      </c>
      <c r="R115" s="60">
        <v>1.23</v>
      </c>
      <c r="S115" s="22">
        <v>0.72499999999999998</v>
      </c>
      <c r="T115" s="22">
        <v>0.67249999999999999</v>
      </c>
      <c r="U115" s="24">
        <v>0.29499999999999998</v>
      </c>
      <c r="V115" s="21">
        <v>2.9224999999999999</v>
      </c>
      <c r="W115" s="21">
        <v>12.795</v>
      </c>
      <c r="X115" s="83">
        <v>65</v>
      </c>
      <c r="Y115" s="88">
        <v>79.099999999999994</v>
      </c>
      <c r="Z115" s="156">
        <v>53.75</v>
      </c>
      <c r="AA115" s="83">
        <v>65</v>
      </c>
      <c r="AB115" s="88">
        <v>94</v>
      </c>
      <c r="AC115" s="88">
        <v>89</v>
      </c>
      <c r="AD115" s="88">
        <v>78.75</v>
      </c>
      <c r="AE115" s="88">
        <v>65</v>
      </c>
      <c r="AF115" s="88">
        <v>68.75</v>
      </c>
      <c r="AG115" s="88">
        <v>55</v>
      </c>
      <c r="AH115" s="88">
        <v>53.75</v>
      </c>
      <c r="AI115" s="88">
        <v>57.5</v>
      </c>
      <c r="AJ115" s="148">
        <v>48.75</v>
      </c>
      <c r="AK115" s="159">
        <v>2.25</v>
      </c>
      <c r="AL115" s="81">
        <v>15</v>
      </c>
      <c r="AM115" s="94">
        <f t="shared" si="4"/>
        <v>89.366160293347292</v>
      </c>
      <c r="AN115" s="46"/>
      <c r="AO115" s="46"/>
    </row>
    <row r="116" spans="2:43" x14ac:dyDescent="0.2">
      <c r="B116" s="52" t="s">
        <v>59</v>
      </c>
      <c r="C116" s="19">
        <v>1.00984429</v>
      </c>
      <c r="D116" s="20">
        <v>0.72737478</v>
      </c>
      <c r="E116" s="60">
        <v>1.7372190599999999</v>
      </c>
      <c r="F116" s="19">
        <v>2.46</v>
      </c>
      <c r="G116" s="22">
        <v>1.2450000000000001</v>
      </c>
      <c r="H116" s="22">
        <v>0.50749999999999995</v>
      </c>
      <c r="I116" s="23">
        <v>0.47</v>
      </c>
      <c r="J116" s="20">
        <v>0.12</v>
      </c>
      <c r="K116" s="21">
        <v>4.8025000000000002</v>
      </c>
      <c r="L116" s="60">
        <v>0.83499999999999996</v>
      </c>
      <c r="M116" s="22">
        <v>0.53</v>
      </c>
      <c r="N116" s="22">
        <v>0.36249999999999999</v>
      </c>
      <c r="O116" s="22">
        <v>0.55249999999999999</v>
      </c>
      <c r="P116" s="25">
        <v>0.215</v>
      </c>
      <c r="Q116" s="21">
        <v>2.4950000000000001</v>
      </c>
      <c r="R116" s="60">
        <v>1.0925</v>
      </c>
      <c r="S116" s="22">
        <v>0.75249999999999995</v>
      </c>
      <c r="T116" s="22">
        <v>0.4375</v>
      </c>
      <c r="U116" s="24">
        <v>0.17499999999999999</v>
      </c>
      <c r="V116" s="21">
        <v>2.4575</v>
      </c>
      <c r="W116" s="21">
        <v>12.93</v>
      </c>
      <c r="X116" s="83">
        <v>71.25</v>
      </c>
      <c r="Y116" s="88">
        <v>61.3</v>
      </c>
      <c r="Z116" s="156">
        <v>34.0625</v>
      </c>
      <c r="AA116" s="83">
        <v>71.25</v>
      </c>
      <c r="AB116" s="88">
        <v>98.25</v>
      </c>
      <c r="AC116" s="88">
        <v>87</v>
      </c>
      <c r="AD116" s="88">
        <v>53.75</v>
      </c>
      <c r="AE116" s="88">
        <v>23.75</v>
      </c>
      <c r="AF116" s="88">
        <v>43.75</v>
      </c>
      <c r="AG116" s="88">
        <v>42.5</v>
      </c>
      <c r="AH116" s="88">
        <v>30</v>
      </c>
      <c r="AI116" s="88">
        <v>35</v>
      </c>
      <c r="AJ116" s="148">
        <v>28.75</v>
      </c>
      <c r="AK116" s="159">
        <v>3.25</v>
      </c>
      <c r="AL116" s="81">
        <v>20</v>
      </c>
      <c r="AM116" s="94">
        <f t="shared" si="4"/>
        <v>90.309062336301722</v>
      </c>
      <c r="AN116" s="46"/>
      <c r="AO116" s="46"/>
    </row>
    <row r="117" spans="2:43" x14ac:dyDescent="0.2">
      <c r="B117" s="52"/>
      <c r="C117" s="19"/>
      <c r="D117" s="20"/>
      <c r="E117" s="60"/>
      <c r="F117" s="19"/>
      <c r="G117" s="22"/>
      <c r="H117" s="22"/>
      <c r="I117" s="23"/>
      <c r="J117" s="20"/>
      <c r="K117" s="21"/>
      <c r="L117" s="60"/>
      <c r="M117" s="22"/>
      <c r="N117" s="22"/>
      <c r="O117" s="22"/>
      <c r="P117" s="25"/>
      <c r="Q117" s="21"/>
      <c r="R117" s="60"/>
      <c r="S117" s="22"/>
      <c r="T117" s="22"/>
      <c r="U117" s="24"/>
      <c r="V117" s="21"/>
      <c r="W117" s="21"/>
      <c r="X117" s="83"/>
      <c r="Y117" s="88"/>
      <c r="Z117" s="156"/>
      <c r="AA117" s="83"/>
      <c r="AB117" s="22"/>
      <c r="AC117" s="22"/>
      <c r="AD117" s="22"/>
      <c r="AE117" s="22"/>
      <c r="AF117" s="22"/>
      <c r="AG117" s="22"/>
      <c r="AH117" s="22"/>
      <c r="AI117" s="22"/>
      <c r="AJ117" s="20"/>
      <c r="AK117" s="25"/>
      <c r="AL117" s="21"/>
      <c r="AM117" s="202"/>
      <c r="AN117" s="46"/>
      <c r="AO117" s="46"/>
      <c r="AP117" s="46"/>
      <c r="AQ117" s="46"/>
    </row>
    <row r="118" spans="2:43" x14ac:dyDescent="0.2">
      <c r="B118" s="52" t="s">
        <v>11</v>
      </c>
      <c r="C118" s="53">
        <v>1.0683549999999999</v>
      </c>
      <c r="D118" s="54">
        <v>0.59026699999999999</v>
      </c>
      <c r="E118" s="77">
        <v>1.658622</v>
      </c>
      <c r="F118" s="19">
        <v>2.4979170000000002</v>
      </c>
      <c r="G118" s="22">
        <v>1.207708</v>
      </c>
      <c r="H118" s="22">
        <v>0.63843799999999995</v>
      </c>
      <c r="I118" s="23">
        <v>0.54760399999999998</v>
      </c>
      <c r="J118" s="20">
        <v>0.18187500000000001</v>
      </c>
      <c r="K118" s="21">
        <v>5.0735419999999998</v>
      </c>
      <c r="L118" s="60">
        <v>1.0725</v>
      </c>
      <c r="M118" s="22">
        <v>0.51833300000000004</v>
      </c>
      <c r="N118" s="22">
        <v>0.40468799999999999</v>
      </c>
      <c r="O118" s="22">
        <v>0.64156199999999997</v>
      </c>
      <c r="P118" s="25">
        <v>0.176875</v>
      </c>
      <c r="Q118" s="21">
        <v>2.813958</v>
      </c>
      <c r="R118" s="60">
        <v>1.4486460000000001</v>
      </c>
      <c r="S118" s="22">
        <v>0.82322899999999999</v>
      </c>
      <c r="T118" s="22">
        <v>0.608958</v>
      </c>
      <c r="U118" s="24">
        <v>0.26031300000000002</v>
      </c>
      <c r="V118" s="21">
        <v>3.141146</v>
      </c>
      <c r="W118" s="21">
        <v>13.938650000000001</v>
      </c>
      <c r="X118" s="83">
        <v>80.0625</v>
      </c>
      <c r="Y118" s="88">
        <v>73.360420000000005</v>
      </c>
      <c r="Z118" s="156">
        <v>51.986420000000003</v>
      </c>
      <c r="AA118" s="83">
        <v>80.0625</v>
      </c>
      <c r="AB118" s="88">
        <v>57.322920000000003</v>
      </c>
      <c r="AC118" s="88">
        <v>90.791669999999996</v>
      </c>
      <c r="AD118" s="88">
        <v>69.677080000000004</v>
      </c>
      <c r="AE118" s="88">
        <v>50.96875</v>
      </c>
      <c r="AF118" s="88">
        <v>60.052079999999997</v>
      </c>
      <c r="AG118" s="88">
        <v>56.364579999999997</v>
      </c>
      <c r="AH118" s="88">
        <v>51.810270000000003</v>
      </c>
      <c r="AI118" s="88">
        <v>52.947920000000003</v>
      </c>
      <c r="AJ118" s="148">
        <v>46.822920000000003</v>
      </c>
      <c r="AK118" s="91">
        <v>2.782292</v>
      </c>
      <c r="AL118" s="81">
        <v>16.36458</v>
      </c>
      <c r="AM118" s="195"/>
      <c r="AN118" s="46"/>
      <c r="AO118" s="46"/>
      <c r="AP118" s="46"/>
      <c r="AQ118" s="46"/>
    </row>
    <row r="119" spans="2:43" x14ac:dyDescent="0.2">
      <c r="B119" s="52" t="s">
        <v>12</v>
      </c>
      <c r="C119" s="53">
        <v>0.14299999999999999</v>
      </c>
      <c r="D119" s="54">
        <v>0.13059999999999999</v>
      </c>
      <c r="E119" s="77">
        <v>0.23230000000000001</v>
      </c>
      <c r="F119" s="19">
        <v>0.317</v>
      </c>
      <c r="G119" s="22">
        <v>0.13120000000000001</v>
      </c>
      <c r="H119" s="22">
        <v>0.1396</v>
      </c>
      <c r="I119" s="23">
        <v>0.1116</v>
      </c>
      <c r="J119" s="20">
        <v>7.7600000000000002E-2</v>
      </c>
      <c r="K119" s="21">
        <v>0.59870000000000001</v>
      </c>
      <c r="L119" s="60">
        <v>0.3614</v>
      </c>
      <c r="M119" s="22">
        <v>0.12889999999999999</v>
      </c>
      <c r="N119" s="22">
        <v>7.8600000000000003E-2</v>
      </c>
      <c r="O119" s="22">
        <v>0.1462</v>
      </c>
      <c r="P119" s="25">
        <v>0.1206</v>
      </c>
      <c r="Q119" s="21">
        <v>0.46460000000000001</v>
      </c>
      <c r="R119" s="60">
        <v>0.38429999999999997</v>
      </c>
      <c r="S119" s="22">
        <v>0.15959999999999999</v>
      </c>
      <c r="T119" s="22">
        <v>0.12</v>
      </c>
      <c r="U119" s="24">
        <v>8.5300000000000001E-2</v>
      </c>
      <c r="V119" s="21">
        <v>0.55289999999999995</v>
      </c>
      <c r="W119" s="21">
        <v>1.4596</v>
      </c>
      <c r="X119" s="83">
        <v>13.557</v>
      </c>
      <c r="Y119" s="88">
        <v>11.191000000000001</v>
      </c>
      <c r="Z119" s="156">
        <v>14.176</v>
      </c>
      <c r="AA119" s="83">
        <v>13.557</v>
      </c>
      <c r="AB119" s="88">
        <v>28.667000000000002</v>
      </c>
      <c r="AC119" s="88">
        <v>11.186</v>
      </c>
      <c r="AD119" s="88">
        <v>16.878</v>
      </c>
      <c r="AE119" s="88">
        <v>21.998999999999999</v>
      </c>
      <c r="AF119" s="88">
        <v>19.257000000000001</v>
      </c>
      <c r="AG119" s="88">
        <v>19.224</v>
      </c>
      <c r="AH119" s="88">
        <v>19.576000000000001</v>
      </c>
      <c r="AI119" s="88">
        <v>17.593</v>
      </c>
      <c r="AJ119" s="148">
        <v>17.824000000000002</v>
      </c>
      <c r="AK119" s="159">
        <v>1.2083999999999999</v>
      </c>
      <c r="AL119" s="81">
        <v>10.49</v>
      </c>
      <c r="AM119" s="171"/>
      <c r="AN119" s="46"/>
      <c r="AO119" s="46"/>
      <c r="AP119" s="46"/>
      <c r="AQ119" s="46"/>
    </row>
    <row r="120" spans="2:43" ht="10.5" thickBot="1" x14ac:dyDescent="0.25">
      <c r="B120" s="55" t="s">
        <v>13</v>
      </c>
      <c r="C120" s="56">
        <v>9.4903860000000009</v>
      </c>
      <c r="D120" s="57">
        <v>15.69042</v>
      </c>
      <c r="E120" s="78">
        <v>9.9288120000000006</v>
      </c>
      <c r="F120" s="103">
        <v>8.9952919999999992</v>
      </c>
      <c r="G120" s="104">
        <v>7.7007380000000003</v>
      </c>
      <c r="H120" s="104">
        <v>15.49966</v>
      </c>
      <c r="I120" s="105">
        <v>14.4429</v>
      </c>
      <c r="J120" s="107">
        <v>30.24689</v>
      </c>
      <c r="K120" s="106">
        <v>8.3652750000000005</v>
      </c>
      <c r="L120" s="108">
        <v>23.8858</v>
      </c>
      <c r="M120" s="104">
        <v>17.62454</v>
      </c>
      <c r="N120" s="104">
        <v>13.76183</v>
      </c>
      <c r="O120" s="104">
        <v>16.149049999999999</v>
      </c>
      <c r="P120" s="109">
        <v>48.343470000000003</v>
      </c>
      <c r="Q120" s="106">
        <v>11.70505</v>
      </c>
      <c r="R120" s="108">
        <v>18.806609999999999</v>
      </c>
      <c r="S120" s="104">
        <v>13.74306</v>
      </c>
      <c r="T120" s="104">
        <v>13.96439</v>
      </c>
      <c r="U120" s="152">
        <v>23.23507</v>
      </c>
      <c r="V120" s="106">
        <v>12.47861</v>
      </c>
      <c r="W120" s="106">
        <v>7.4231360000000004</v>
      </c>
      <c r="X120" s="108">
        <v>12.003590000000001</v>
      </c>
      <c r="Y120" s="104">
        <v>10.81439</v>
      </c>
      <c r="Z120" s="152">
        <v>19.331009999999999</v>
      </c>
      <c r="AA120" s="108">
        <v>12.003590000000001</v>
      </c>
      <c r="AB120" s="104">
        <v>35.451900000000002</v>
      </c>
      <c r="AC120" s="104">
        <v>8.7338880000000003</v>
      </c>
      <c r="AD120" s="104">
        <v>17.172160000000002</v>
      </c>
      <c r="AE120" s="104">
        <v>30.597380000000001</v>
      </c>
      <c r="AF120" s="104">
        <v>22.732009999999999</v>
      </c>
      <c r="AG120" s="104">
        <v>24.17858</v>
      </c>
      <c r="AH120" s="104">
        <v>26.785260000000001</v>
      </c>
      <c r="AI120" s="104">
        <v>23.55491</v>
      </c>
      <c r="AJ120" s="107">
        <v>26.985669999999999</v>
      </c>
      <c r="AK120" s="109">
        <v>30.789090000000002</v>
      </c>
      <c r="AL120" s="106">
        <v>45.442129999999999</v>
      </c>
      <c r="AM120" s="106"/>
      <c r="AN120" s="46"/>
      <c r="AO120" s="46"/>
      <c r="AP120" s="46"/>
      <c r="AQ120" s="46"/>
    </row>
    <row r="121" spans="2:43" ht="11.25" customHeight="1" thickBot="1" x14ac:dyDescent="0.25">
      <c r="B121" s="311" t="s">
        <v>233</v>
      </c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  <c r="R121" s="312"/>
      <c r="S121" s="312"/>
      <c r="T121" s="312"/>
      <c r="U121" s="312"/>
      <c r="V121" s="312"/>
      <c r="W121" s="312"/>
      <c r="X121" s="312"/>
      <c r="Y121" s="312"/>
      <c r="Z121" s="312"/>
      <c r="AA121" s="312"/>
      <c r="AB121" s="312"/>
      <c r="AC121" s="312"/>
      <c r="AD121" s="312"/>
      <c r="AE121" s="312"/>
      <c r="AF121" s="312"/>
      <c r="AG121" s="312"/>
      <c r="AH121" s="312"/>
      <c r="AI121" s="312"/>
      <c r="AJ121" s="312"/>
      <c r="AK121" s="312"/>
      <c r="AL121" s="312"/>
      <c r="AM121" s="313"/>
      <c r="AN121" s="46"/>
      <c r="AO121" s="46"/>
      <c r="AP121" s="46"/>
      <c r="AQ121" s="46"/>
    </row>
    <row r="122" spans="2:43" x14ac:dyDescent="0.2">
      <c r="C122" s="135"/>
      <c r="D122" s="135"/>
      <c r="E122" s="135"/>
      <c r="F122" s="129"/>
      <c r="G122" s="129"/>
      <c r="H122" s="129"/>
      <c r="I122" s="129"/>
      <c r="J122" s="129"/>
      <c r="K122" s="129"/>
      <c r="L122" s="129"/>
      <c r="M122" s="129"/>
      <c r="N122" s="129"/>
      <c r="O122" s="129"/>
      <c r="P122" s="129"/>
      <c r="Q122" s="129"/>
      <c r="R122" s="129"/>
      <c r="S122" s="129"/>
      <c r="T122" s="129"/>
      <c r="U122" s="129"/>
      <c r="V122" s="129"/>
      <c r="W122" s="129"/>
      <c r="X122" s="129"/>
      <c r="Y122" s="129"/>
      <c r="Z122" s="129"/>
      <c r="AA122" s="129"/>
      <c r="AB122" s="129"/>
      <c r="AC122" s="129"/>
      <c r="AD122" s="129"/>
      <c r="AE122" s="129"/>
      <c r="AF122" s="129"/>
      <c r="AG122" s="129"/>
      <c r="AH122" s="129"/>
      <c r="AI122" s="129"/>
      <c r="AJ122" s="129"/>
      <c r="AK122" s="129"/>
      <c r="AL122" s="129"/>
      <c r="AM122" s="46"/>
      <c r="AN122" s="46"/>
      <c r="AO122" s="46"/>
      <c r="AP122" s="46"/>
      <c r="AQ122" s="46"/>
    </row>
    <row r="123" spans="2:43" ht="10.5" thickBot="1" x14ac:dyDescent="0.25"/>
    <row r="124" spans="2:43" ht="20.5" thickBot="1" x14ac:dyDescent="0.25">
      <c r="B124" s="47" t="s">
        <v>69</v>
      </c>
      <c r="C124" s="48" t="s">
        <v>196</v>
      </c>
      <c r="D124" s="87" t="s">
        <v>177</v>
      </c>
      <c r="E124" s="96" t="s">
        <v>197</v>
      </c>
      <c r="F124" s="49" t="s">
        <v>198</v>
      </c>
      <c r="G124" s="50" t="s">
        <v>161</v>
      </c>
      <c r="H124" s="48" t="s">
        <v>199</v>
      </c>
      <c r="I124" s="87" t="s">
        <v>200</v>
      </c>
      <c r="J124" s="96" t="s">
        <v>201</v>
      </c>
      <c r="K124" s="87" t="s">
        <v>194</v>
      </c>
      <c r="L124" s="49" t="s">
        <v>195</v>
      </c>
      <c r="M124" s="50" t="s">
        <v>151</v>
      </c>
      <c r="N124" s="64" t="s">
        <v>202</v>
      </c>
      <c r="O124" s="87" t="s">
        <v>203</v>
      </c>
      <c r="P124" s="87" t="s">
        <v>204</v>
      </c>
      <c r="Q124" s="95" t="s">
        <v>192</v>
      </c>
      <c r="R124" s="50" t="s">
        <v>157</v>
      </c>
      <c r="S124" s="64" t="s">
        <v>265</v>
      </c>
      <c r="T124" s="87" t="s">
        <v>264</v>
      </c>
      <c r="U124" s="95" t="s">
        <v>266</v>
      </c>
      <c r="V124" s="50" t="s">
        <v>267</v>
      </c>
      <c r="W124" s="50" t="s">
        <v>150</v>
      </c>
      <c r="X124" s="64" t="s">
        <v>86</v>
      </c>
      <c r="Y124" s="49" t="s">
        <v>87</v>
      </c>
      <c r="Z124" s="50" t="s">
        <v>88</v>
      </c>
      <c r="AA124" s="96" t="s">
        <v>104</v>
      </c>
      <c r="AB124" s="87" t="s">
        <v>105</v>
      </c>
      <c r="AC124" s="87" t="s">
        <v>106</v>
      </c>
      <c r="AD124" s="95" t="s">
        <v>107</v>
      </c>
      <c r="AE124" s="95" t="s">
        <v>108</v>
      </c>
      <c r="AF124" s="96" t="s">
        <v>268</v>
      </c>
      <c r="AG124" s="87" t="s">
        <v>269</v>
      </c>
      <c r="AH124" s="95" t="s">
        <v>270</v>
      </c>
      <c r="AI124" s="95" t="s">
        <v>271</v>
      </c>
      <c r="AJ124" s="79" t="s">
        <v>220</v>
      </c>
    </row>
    <row r="125" spans="2:43" x14ac:dyDescent="0.2">
      <c r="B125" s="51" t="s">
        <v>36</v>
      </c>
      <c r="C125" s="27">
        <v>1.34</v>
      </c>
      <c r="D125" s="30">
        <v>0.94</v>
      </c>
      <c r="E125" s="32">
        <v>0.71250000000000002</v>
      </c>
      <c r="F125" s="28">
        <v>0.435</v>
      </c>
      <c r="G125" s="29">
        <v>3.4275000000000002</v>
      </c>
      <c r="H125" s="27">
        <v>3.1625000000000001</v>
      </c>
      <c r="I125" s="30">
        <v>1.1225000000000001</v>
      </c>
      <c r="J125" s="32">
        <v>0.62250000000000005</v>
      </c>
      <c r="K125" s="30">
        <v>0.41249999999999998</v>
      </c>
      <c r="L125" s="28">
        <v>0.18</v>
      </c>
      <c r="M125" s="29">
        <v>5.5</v>
      </c>
      <c r="N125" s="62">
        <v>1.2625</v>
      </c>
      <c r="O125" s="30">
        <v>0.45750000000000002</v>
      </c>
      <c r="P125" s="30">
        <v>0.16250000000000001</v>
      </c>
      <c r="Q125" s="33">
        <v>0.22</v>
      </c>
      <c r="R125" s="29">
        <v>2.1025</v>
      </c>
      <c r="S125" s="62">
        <v>0.79749999999999999</v>
      </c>
      <c r="T125" s="30">
        <v>0.42499999999999999</v>
      </c>
      <c r="U125" s="33">
        <v>0.36499999999999999</v>
      </c>
      <c r="V125" s="29">
        <v>1.5874999999999999</v>
      </c>
      <c r="W125" s="29">
        <v>12.6175</v>
      </c>
      <c r="X125" s="140">
        <v>82.5</v>
      </c>
      <c r="Y125" s="147">
        <v>85</v>
      </c>
      <c r="Z125" s="80">
        <v>83.75</v>
      </c>
      <c r="AA125" s="155">
        <v>75</v>
      </c>
      <c r="AB125" s="144">
        <v>57.5</v>
      </c>
      <c r="AC125" s="144">
        <v>53.75</v>
      </c>
      <c r="AD125" s="137">
        <v>50</v>
      </c>
      <c r="AE125" s="137">
        <v>59.0625</v>
      </c>
      <c r="AF125" s="155">
        <v>27.5</v>
      </c>
      <c r="AG125" s="144">
        <v>50</v>
      </c>
      <c r="AH125" s="137">
        <v>11.25</v>
      </c>
      <c r="AI125" s="137">
        <v>29.5833333</v>
      </c>
      <c r="AJ125" s="171">
        <f t="shared" ref="AJ125:AJ136" si="5">W125/W$136*100</f>
        <v>98.883228840125398</v>
      </c>
    </row>
    <row r="126" spans="2:43" x14ac:dyDescent="0.2">
      <c r="B126" s="52" t="s">
        <v>37</v>
      </c>
      <c r="C126" s="19">
        <v>1.2549999999999999</v>
      </c>
      <c r="D126" s="22">
        <v>0.96</v>
      </c>
      <c r="E126" s="24">
        <v>0.75749999999999995</v>
      </c>
      <c r="F126" s="20">
        <v>0.50249999999999995</v>
      </c>
      <c r="G126" s="21">
        <v>3.4750000000000001</v>
      </c>
      <c r="H126" s="19">
        <v>3.1549999999999998</v>
      </c>
      <c r="I126" s="22">
        <v>1.2075</v>
      </c>
      <c r="J126" s="24">
        <v>0.64500000000000002</v>
      </c>
      <c r="K126" s="22">
        <v>0.53249999999999997</v>
      </c>
      <c r="L126" s="20">
        <v>0.20499999999999999</v>
      </c>
      <c r="M126" s="21">
        <v>5.7450000000000001</v>
      </c>
      <c r="N126" s="60">
        <v>0.95</v>
      </c>
      <c r="O126" s="22">
        <v>0.48</v>
      </c>
      <c r="P126" s="22">
        <v>0.1875</v>
      </c>
      <c r="Q126" s="25">
        <v>0.2475</v>
      </c>
      <c r="R126" s="21">
        <v>1.865</v>
      </c>
      <c r="S126" s="60">
        <v>1.0475000000000001</v>
      </c>
      <c r="T126" s="22">
        <v>0.4</v>
      </c>
      <c r="U126" s="25">
        <v>0.45500000000000002</v>
      </c>
      <c r="V126" s="21">
        <v>1.9025000000000001</v>
      </c>
      <c r="W126" s="21">
        <v>12.987500000000001</v>
      </c>
      <c r="X126" s="83">
        <v>91.75</v>
      </c>
      <c r="Y126" s="148">
        <v>88.25</v>
      </c>
      <c r="Z126" s="81">
        <v>90</v>
      </c>
      <c r="AA126" s="156">
        <v>77.5</v>
      </c>
      <c r="AB126" s="88">
        <v>67.5</v>
      </c>
      <c r="AC126" s="88">
        <v>60</v>
      </c>
      <c r="AD126" s="91">
        <v>62.5</v>
      </c>
      <c r="AE126" s="91">
        <v>66.875</v>
      </c>
      <c r="AF126" s="156">
        <v>35</v>
      </c>
      <c r="AG126" s="88">
        <v>45</v>
      </c>
      <c r="AH126" s="91">
        <v>11.25</v>
      </c>
      <c r="AI126" s="91">
        <v>30.4166667</v>
      </c>
      <c r="AJ126" s="94">
        <f t="shared" si="5"/>
        <v>101.78291536050156</v>
      </c>
    </row>
    <row r="127" spans="2:43" x14ac:dyDescent="0.2">
      <c r="B127" s="52" t="s">
        <v>31</v>
      </c>
      <c r="C127" s="19">
        <v>1.425</v>
      </c>
      <c r="D127" s="22">
        <v>1.0349999999999999</v>
      </c>
      <c r="E127" s="24">
        <v>0.65249999999999997</v>
      </c>
      <c r="F127" s="20">
        <v>0.5575</v>
      </c>
      <c r="G127" s="21">
        <v>3.67</v>
      </c>
      <c r="H127" s="19">
        <v>3.11</v>
      </c>
      <c r="I127" s="22">
        <v>1.2024999999999999</v>
      </c>
      <c r="J127" s="24">
        <v>0.67749999999999999</v>
      </c>
      <c r="K127" s="22">
        <v>0.54249999999999998</v>
      </c>
      <c r="L127" s="20">
        <v>0.24249999999999999</v>
      </c>
      <c r="M127" s="21">
        <v>5.7750000000000004</v>
      </c>
      <c r="N127" s="60">
        <v>0.9425</v>
      </c>
      <c r="O127" s="22">
        <v>0.54249999999999998</v>
      </c>
      <c r="P127" s="22">
        <v>0.18</v>
      </c>
      <c r="Q127" s="25">
        <v>0.25750000000000001</v>
      </c>
      <c r="R127" s="21">
        <v>1.9225000000000001</v>
      </c>
      <c r="S127" s="60">
        <v>1.1200000000000001</v>
      </c>
      <c r="T127" s="22">
        <v>0.44</v>
      </c>
      <c r="U127" s="25">
        <v>0.38750000000000001</v>
      </c>
      <c r="V127" s="21">
        <v>1.9475</v>
      </c>
      <c r="W127" s="21">
        <v>13.315</v>
      </c>
      <c r="X127" s="83">
        <v>91.75</v>
      </c>
      <c r="Y127" s="148">
        <v>94.5</v>
      </c>
      <c r="Z127" s="81">
        <v>93.125</v>
      </c>
      <c r="AA127" s="156">
        <v>75</v>
      </c>
      <c r="AB127" s="88">
        <v>65</v>
      </c>
      <c r="AC127" s="88">
        <v>60</v>
      </c>
      <c r="AD127" s="91">
        <v>48.75</v>
      </c>
      <c r="AE127" s="91">
        <v>62.1875</v>
      </c>
      <c r="AF127" s="156">
        <v>47.5</v>
      </c>
      <c r="AG127" s="88">
        <v>31.25</v>
      </c>
      <c r="AH127" s="91">
        <v>8.5</v>
      </c>
      <c r="AI127" s="91">
        <v>29.0833333</v>
      </c>
      <c r="AJ127" s="94">
        <f t="shared" si="5"/>
        <v>104.34952978056427</v>
      </c>
    </row>
    <row r="128" spans="2:43" x14ac:dyDescent="0.2">
      <c r="B128" s="52" t="s">
        <v>40</v>
      </c>
      <c r="C128" s="19">
        <v>1.345</v>
      </c>
      <c r="D128" s="22">
        <v>1.0349999999999999</v>
      </c>
      <c r="E128" s="24">
        <v>0.70250000000000001</v>
      </c>
      <c r="F128" s="20">
        <v>0.58250000000000002</v>
      </c>
      <c r="G128" s="21">
        <v>3.665</v>
      </c>
      <c r="H128" s="19">
        <v>3.0449999999999999</v>
      </c>
      <c r="I128" s="22">
        <v>1.07</v>
      </c>
      <c r="J128" s="24">
        <v>0.75249999999999995</v>
      </c>
      <c r="K128" s="22">
        <v>0.59750000000000003</v>
      </c>
      <c r="L128" s="20">
        <v>0.22500000000000001</v>
      </c>
      <c r="M128" s="21">
        <v>5.69</v>
      </c>
      <c r="N128" s="60">
        <v>1.1125</v>
      </c>
      <c r="O128" s="22">
        <v>0.53500000000000003</v>
      </c>
      <c r="P128" s="22">
        <v>0.26</v>
      </c>
      <c r="Q128" s="25">
        <v>0.3075</v>
      </c>
      <c r="R128" s="21">
        <v>2.2149999999999999</v>
      </c>
      <c r="S128" s="60">
        <v>1.3825000000000001</v>
      </c>
      <c r="T128" s="22">
        <v>0.57999999999999996</v>
      </c>
      <c r="U128" s="25">
        <v>0.53249999999999997</v>
      </c>
      <c r="V128" s="21">
        <v>2.4950000000000001</v>
      </c>
      <c r="W128" s="21">
        <v>14.065</v>
      </c>
      <c r="X128" s="83">
        <v>91.25</v>
      </c>
      <c r="Y128" s="148">
        <v>90</v>
      </c>
      <c r="Z128" s="81">
        <v>90.625</v>
      </c>
      <c r="AA128" s="156">
        <v>85</v>
      </c>
      <c r="AB128" s="88">
        <v>75</v>
      </c>
      <c r="AC128" s="88">
        <v>85</v>
      </c>
      <c r="AD128" s="91">
        <v>73.75</v>
      </c>
      <c r="AE128" s="91">
        <v>79.6875</v>
      </c>
      <c r="AF128" s="156">
        <v>72.5</v>
      </c>
      <c r="AG128" s="88">
        <v>67.5</v>
      </c>
      <c r="AH128" s="91">
        <v>21.25</v>
      </c>
      <c r="AI128" s="91">
        <v>53.75</v>
      </c>
      <c r="AJ128" s="94">
        <f t="shared" si="5"/>
        <v>110.22727272727273</v>
      </c>
    </row>
    <row r="129" spans="2:36" x14ac:dyDescent="0.2">
      <c r="B129" s="52" t="s">
        <v>30</v>
      </c>
      <c r="C129" s="19">
        <v>1.4624999999999999</v>
      </c>
      <c r="D129" s="22">
        <v>0.93500000000000005</v>
      </c>
      <c r="E129" s="24">
        <v>0.64249999999999996</v>
      </c>
      <c r="F129" s="20">
        <v>0.5</v>
      </c>
      <c r="G129" s="21">
        <v>3.54</v>
      </c>
      <c r="H129" s="19">
        <v>3.0575000000000001</v>
      </c>
      <c r="I129" s="22">
        <v>1.05</v>
      </c>
      <c r="J129" s="24">
        <v>0.63500000000000001</v>
      </c>
      <c r="K129" s="22">
        <v>0.45250000000000001</v>
      </c>
      <c r="L129" s="20">
        <v>0.17</v>
      </c>
      <c r="M129" s="21">
        <v>5.3650000000000002</v>
      </c>
      <c r="N129" s="60">
        <v>1.0649999999999999</v>
      </c>
      <c r="O129" s="22">
        <v>0.55000000000000004</v>
      </c>
      <c r="P129" s="22">
        <v>0.14749999999999999</v>
      </c>
      <c r="Q129" s="25">
        <v>0.26750000000000002</v>
      </c>
      <c r="R129" s="21">
        <v>2.0299999999999998</v>
      </c>
      <c r="S129" s="60">
        <v>1.1924999999999999</v>
      </c>
      <c r="T129" s="22">
        <v>0.46750000000000003</v>
      </c>
      <c r="U129" s="25">
        <v>0.45250000000000001</v>
      </c>
      <c r="V129" s="21">
        <v>2.1124999999999998</v>
      </c>
      <c r="W129" s="21">
        <v>13.047499999999999</v>
      </c>
      <c r="X129" s="83">
        <v>81.25</v>
      </c>
      <c r="Y129" s="148">
        <v>82.5</v>
      </c>
      <c r="Z129" s="81">
        <v>81.875</v>
      </c>
      <c r="AA129" s="156">
        <v>61.25</v>
      </c>
      <c r="AB129" s="88">
        <v>52.5</v>
      </c>
      <c r="AC129" s="88">
        <v>33.75</v>
      </c>
      <c r="AD129" s="91">
        <v>42.5</v>
      </c>
      <c r="AE129" s="91">
        <v>47.5</v>
      </c>
      <c r="AF129" s="156">
        <v>52.5</v>
      </c>
      <c r="AG129" s="88">
        <v>47.5</v>
      </c>
      <c r="AH129" s="91">
        <v>13.75</v>
      </c>
      <c r="AI129" s="91">
        <v>37.9166667</v>
      </c>
      <c r="AJ129" s="94">
        <f t="shared" si="5"/>
        <v>102.25313479623823</v>
      </c>
    </row>
    <row r="130" spans="2:36" x14ac:dyDescent="0.2">
      <c r="B130" s="52" t="s">
        <v>10</v>
      </c>
      <c r="C130" s="19">
        <v>1.3274999999999999</v>
      </c>
      <c r="D130" s="22">
        <v>0.88249999999999995</v>
      </c>
      <c r="E130" s="24">
        <v>0.67249999999999999</v>
      </c>
      <c r="F130" s="20">
        <v>0.5675</v>
      </c>
      <c r="G130" s="21">
        <v>3.45</v>
      </c>
      <c r="H130" s="19">
        <v>3</v>
      </c>
      <c r="I130" s="22">
        <v>1.04</v>
      </c>
      <c r="J130" s="24">
        <v>0.58750000000000002</v>
      </c>
      <c r="K130" s="22">
        <v>0.45500000000000002</v>
      </c>
      <c r="L130" s="20">
        <v>0.14249999999999999</v>
      </c>
      <c r="M130" s="21">
        <v>5.2249999999999996</v>
      </c>
      <c r="N130" s="60">
        <v>0.95250000000000001</v>
      </c>
      <c r="O130" s="22">
        <v>0.46</v>
      </c>
      <c r="P130" s="22">
        <v>0.125</v>
      </c>
      <c r="Q130" s="25">
        <v>0.19</v>
      </c>
      <c r="R130" s="21">
        <v>1.7275</v>
      </c>
      <c r="S130" s="60">
        <v>1.0125</v>
      </c>
      <c r="T130" s="22">
        <v>0.36</v>
      </c>
      <c r="U130" s="25">
        <v>0.33750000000000002</v>
      </c>
      <c r="V130" s="21">
        <v>1.71</v>
      </c>
      <c r="W130" s="21">
        <v>12.112500000000001</v>
      </c>
      <c r="X130" s="83">
        <v>66.25</v>
      </c>
      <c r="Y130" s="148">
        <v>66.25</v>
      </c>
      <c r="Z130" s="81">
        <v>66.25</v>
      </c>
      <c r="AA130" s="156">
        <v>40</v>
      </c>
      <c r="AB130" s="88">
        <v>30</v>
      </c>
      <c r="AC130" s="88">
        <v>17.5</v>
      </c>
      <c r="AD130" s="91">
        <v>20</v>
      </c>
      <c r="AE130" s="91">
        <v>26.875</v>
      </c>
      <c r="AF130" s="156">
        <v>25</v>
      </c>
      <c r="AG130" s="88">
        <v>17.5</v>
      </c>
      <c r="AH130" s="91">
        <v>7.5</v>
      </c>
      <c r="AI130" s="91">
        <v>16.6666667</v>
      </c>
      <c r="AJ130" s="94">
        <f t="shared" si="5"/>
        <v>94.925548589341702</v>
      </c>
    </row>
    <row r="131" spans="2:36" x14ac:dyDescent="0.2">
      <c r="B131" s="52" t="s">
        <v>3</v>
      </c>
      <c r="C131" s="19">
        <v>1.2024999999999999</v>
      </c>
      <c r="D131" s="22">
        <v>0.90500000000000003</v>
      </c>
      <c r="E131" s="24">
        <v>0.76249999999999996</v>
      </c>
      <c r="F131" s="20">
        <v>0.65249999999999997</v>
      </c>
      <c r="G131" s="21">
        <v>3.5225</v>
      </c>
      <c r="H131" s="19">
        <v>3.2925</v>
      </c>
      <c r="I131" s="22">
        <v>1.0449999999999999</v>
      </c>
      <c r="J131" s="24">
        <v>0.67749999999999999</v>
      </c>
      <c r="K131" s="22">
        <v>0.52249999999999996</v>
      </c>
      <c r="L131" s="20">
        <v>0.185</v>
      </c>
      <c r="M131" s="21">
        <v>5.7225000000000001</v>
      </c>
      <c r="N131" s="60">
        <v>0.99</v>
      </c>
      <c r="O131" s="22">
        <v>0.50249999999999995</v>
      </c>
      <c r="P131" s="22">
        <v>0.13</v>
      </c>
      <c r="Q131" s="25">
        <v>0.23499999999999999</v>
      </c>
      <c r="R131" s="21">
        <v>1.8574999999999999</v>
      </c>
      <c r="S131" s="60">
        <v>0.93</v>
      </c>
      <c r="T131" s="22">
        <v>0.35</v>
      </c>
      <c r="U131" s="25">
        <v>0.36749999999999999</v>
      </c>
      <c r="V131" s="21">
        <v>1.6475</v>
      </c>
      <c r="W131" s="21">
        <v>12.75</v>
      </c>
      <c r="X131" s="83">
        <v>87.5</v>
      </c>
      <c r="Y131" s="148">
        <v>85</v>
      </c>
      <c r="Z131" s="81">
        <v>86.25</v>
      </c>
      <c r="AA131" s="156">
        <v>50</v>
      </c>
      <c r="AB131" s="88">
        <v>30</v>
      </c>
      <c r="AC131" s="88">
        <v>33.75</v>
      </c>
      <c r="AD131" s="91">
        <v>25</v>
      </c>
      <c r="AE131" s="91">
        <v>34.6875</v>
      </c>
      <c r="AF131" s="156">
        <v>28.75</v>
      </c>
      <c r="AG131" s="88">
        <v>22.5</v>
      </c>
      <c r="AH131" s="91">
        <v>7.25</v>
      </c>
      <c r="AI131" s="91">
        <v>19.5</v>
      </c>
      <c r="AJ131" s="94">
        <f t="shared" si="5"/>
        <v>99.921630094043891</v>
      </c>
    </row>
    <row r="132" spans="2:36" x14ac:dyDescent="0.2">
      <c r="B132" s="52" t="s">
        <v>70</v>
      </c>
      <c r="C132" s="19">
        <v>1.37</v>
      </c>
      <c r="D132" s="22">
        <v>1.0024999999999999</v>
      </c>
      <c r="E132" s="24">
        <v>0.71499999999999997</v>
      </c>
      <c r="F132" s="20">
        <v>0.51749999999999996</v>
      </c>
      <c r="G132" s="21">
        <v>3.605</v>
      </c>
      <c r="H132" s="19">
        <v>3.3050000000000002</v>
      </c>
      <c r="I132" s="22">
        <v>1.19</v>
      </c>
      <c r="J132" s="24">
        <v>0.69</v>
      </c>
      <c r="K132" s="22">
        <v>0.47749999999999998</v>
      </c>
      <c r="L132" s="20">
        <v>0.17249999999999999</v>
      </c>
      <c r="M132" s="21">
        <v>5.835</v>
      </c>
      <c r="N132" s="60">
        <v>1.0900000000000001</v>
      </c>
      <c r="O132" s="22">
        <v>0.54749999999999999</v>
      </c>
      <c r="P132" s="22">
        <v>0.185</v>
      </c>
      <c r="Q132" s="25">
        <v>0.26</v>
      </c>
      <c r="R132" s="21">
        <v>2.0825</v>
      </c>
      <c r="S132" s="60">
        <v>1.155</v>
      </c>
      <c r="T132" s="22">
        <v>0.40749999999999997</v>
      </c>
      <c r="U132" s="25">
        <v>0.47249999999999998</v>
      </c>
      <c r="V132" s="21">
        <v>2.0350000000000001</v>
      </c>
      <c r="W132" s="21">
        <v>13.557499999999999</v>
      </c>
      <c r="X132" s="83">
        <v>92.5</v>
      </c>
      <c r="Y132" s="148">
        <v>91.25</v>
      </c>
      <c r="Z132" s="81">
        <v>91.875</v>
      </c>
      <c r="AA132" s="156">
        <v>85</v>
      </c>
      <c r="AB132" s="88">
        <v>57.5</v>
      </c>
      <c r="AC132" s="88">
        <v>72.5</v>
      </c>
      <c r="AD132" s="91">
        <v>50</v>
      </c>
      <c r="AE132" s="91">
        <v>66.25</v>
      </c>
      <c r="AF132" s="156">
        <v>45</v>
      </c>
      <c r="AG132" s="88">
        <v>47.5</v>
      </c>
      <c r="AH132" s="91">
        <v>17.5</v>
      </c>
      <c r="AI132" s="91">
        <v>36.6666667</v>
      </c>
      <c r="AJ132" s="94">
        <f t="shared" si="5"/>
        <v>106.25</v>
      </c>
    </row>
    <row r="133" spans="2:36" x14ac:dyDescent="0.2">
      <c r="B133" s="52" t="s">
        <v>80</v>
      </c>
      <c r="C133" s="19">
        <v>1.1950000000000001</v>
      </c>
      <c r="D133" s="22">
        <v>0.98250000000000004</v>
      </c>
      <c r="E133" s="24">
        <v>0.71250000000000002</v>
      </c>
      <c r="F133" s="20">
        <v>0.50749999999999995</v>
      </c>
      <c r="G133" s="21">
        <v>3.3975</v>
      </c>
      <c r="H133" s="19">
        <v>3.2549999999999999</v>
      </c>
      <c r="I133" s="22">
        <v>1.1100000000000001</v>
      </c>
      <c r="J133" s="24">
        <v>0.60250000000000004</v>
      </c>
      <c r="K133" s="22">
        <v>0.49249999999999999</v>
      </c>
      <c r="L133" s="20">
        <v>0.17499999999999999</v>
      </c>
      <c r="M133" s="21">
        <v>5.6349999999999998</v>
      </c>
      <c r="N133" s="60">
        <v>1.1000000000000001</v>
      </c>
      <c r="O133" s="22">
        <v>0.45500000000000002</v>
      </c>
      <c r="P133" s="22">
        <v>0.1575</v>
      </c>
      <c r="Q133" s="25">
        <v>0.245</v>
      </c>
      <c r="R133" s="21">
        <v>1.9575</v>
      </c>
      <c r="S133" s="60">
        <v>1.01</v>
      </c>
      <c r="T133" s="22">
        <v>0.44</v>
      </c>
      <c r="U133" s="25">
        <v>0.38</v>
      </c>
      <c r="V133" s="21">
        <v>1.83</v>
      </c>
      <c r="W133" s="21">
        <v>12.82</v>
      </c>
      <c r="X133" s="83">
        <v>80.5</v>
      </c>
      <c r="Y133" s="148">
        <v>82</v>
      </c>
      <c r="Z133" s="81">
        <v>81.25</v>
      </c>
      <c r="AA133" s="156">
        <v>76.25</v>
      </c>
      <c r="AB133" s="88">
        <v>55</v>
      </c>
      <c r="AC133" s="88">
        <v>52.5</v>
      </c>
      <c r="AD133" s="91">
        <v>57.5</v>
      </c>
      <c r="AE133" s="91">
        <v>60.3125</v>
      </c>
      <c r="AF133" s="156">
        <v>45</v>
      </c>
      <c r="AG133" s="88">
        <v>27.5</v>
      </c>
      <c r="AH133" s="91">
        <v>9.75</v>
      </c>
      <c r="AI133" s="91">
        <v>27.4166667</v>
      </c>
      <c r="AJ133" s="94">
        <f t="shared" si="5"/>
        <v>100.47021943573668</v>
      </c>
    </row>
    <row r="134" spans="2:36" x14ac:dyDescent="0.2">
      <c r="B134" s="52" t="s">
        <v>5</v>
      </c>
      <c r="C134" s="19">
        <v>1.1025</v>
      </c>
      <c r="D134" s="22">
        <v>0.97750000000000004</v>
      </c>
      <c r="E134" s="24">
        <v>0.73499999999999999</v>
      </c>
      <c r="F134" s="20">
        <v>0.72</v>
      </c>
      <c r="G134" s="21">
        <v>3.5350000000000001</v>
      </c>
      <c r="H134" s="19">
        <v>2.9175</v>
      </c>
      <c r="I134" s="22">
        <v>1.1025</v>
      </c>
      <c r="J134" s="24">
        <v>0.7</v>
      </c>
      <c r="K134" s="22">
        <v>0.46500000000000002</v>
      </c>
      <c r="L134" s="20">
        <v>0.28249999999999997</v>
      </c>
      <c r="M134" s="21">
        <v>5.4675000000000002</v>
      </c>
      <c r="N134" s="60">
        <v>0.58250000000000002</v>
      </c>
      <c r="O134" s="22">
        <v>0.48749999999999999</v>
      </c>
      <c r="P134" s="22">
        <v>0.1</v>
      </c>
      <c r="Q134" s="25">
        <v>0.2</v>
      </c>
      <c r="R134" s="21">
        <v>1.37</v>
      </c>
      <c r="S134" s="60">
        <v>0.72250000000000003</v>
      </c>
      <c r="T134" s="22">
        <v>0.26</v>
      </c>
      <c r="U134" s="25">
        <v>0.32250000000000001</v>
      </c>
      <c r="V134" s="21">
        <v>1.3049999999999999</v>
      </c>
      <c r="W134" s="21">
        <v>11.6775</v>
      </c>
      <c r="X134" s="83">
        <v>88.75</v>
      </c>
      <c r="Y134" s="148">
        <v>88.75</v>
      </c>
      <c r="Z134" s="81">
        <v>88.75</v>
      </c>
      <c r="AA134" s="156">
        <v>10</v>
      </c>
      <c r="AB134" s="88">
        <v>12.5</v>
      </c>
      <c r="AC134" s="88">
        <v>5.5</v>
      </c>
      <c r="AD134" s="91">
        <v>25</v>
      </c>
      <c r="AE134" s="91">
        <v>13.25</v>
      </c>
      <c r="AF134" s="156">
        <v>9.25</v>
      </c>
      <c r="AG134" s="88">
        <v>10</v>
      </c>
      <c r="AH134" s="91">
        <v>5</v>
      </c>
      <c r="AI134" s="91">
        <v>8.0833332999999996</v>
      </c>
      <c r="AJ134" s="94">
        <f t="shared" si="5"/>
        <v>91.516457680250781</v>
      </c>
    </row>
    <row r="135" spans="2:36" x14ac:dyDescent="0.2">
      <c r="B135" s="52" t="s">
        <v>7</v>
      </c>
      <c r="C135" s="19">
        <v>1.3</v>
      </c>
      <c r="D135" s="22">
        <v>0.94750000000000001</v>
      </c>
      <c r="E135" s="24">
        <v>0.64500000000000002</v>
      </c>
      <c r="F135" s="20">
        <v>0.4975</v>
      </c>
      <c r="G135" s="21">
        <v>3.39</v>
      </c>
      <c r="H135" s="19">
        <v>3.0375000000000001</v>
      </c>
      <c r="I135" s="22">
        <v>1.0475000000000001</v>
      </c>
      <c r="J135" s="24">
        <v>0.59750000000000003</v>
      </c>
      <c r="K135" s="22">
        <v>0.435</v>
      </c>
      <c r="L135" s="20">
        <v>0.1525</v>
      </c>
      <c r="M135" s="21">
        <v>5.27</v>
      </c>
      <c r="N135" s="60">
        <v>0.79749999999999999</v>
      </c>
      <c r="O135" s="22">
        <v>0.38750000000000001</v>
      </c>
      <c r="P135" s="22">
        <v>0.11749999999999999</v>
      </c>
      <c r="Q135" s="25">
        <v>0.21249999999999999</v>
      </c>
      <c r="R135" s="21">
        <v>1.5149999999999999</v>
      </c>
      <c r="S135" s="60">
        <v>0.77500000000000002</v>
      </c>
      <c r="T135" s="22">
        <v>0.28000000000000003</v>
      </c>
      <c r="U135" s="25">
        <v>0.315</v>
      </c>
      <c r="V135" s="21">
        <v>1.37</v>
      </c>
      <c r="W135" s="21">
        <v>11.545</v>
      </c>
      <c r="X135" s="83">
        <v>75</v>
      </c>
      <c r="Y135" s="148">
        <v>76.25</v>
      </c>
      <c r="Z135" s="81">
        <v>75.625</v>
      </c>
      <c r="AA135" s="156">
        <v>45</v>
      </c>
      <c r="AB135" s="88">
        <v>12.5</v>
      </c>
      <c r="AC135" s="88">
        <v>10.25</v>
      </c>
      <c r="AD135" s="91">
        <v>18.75</v>
      </c>
      <c r="AE135" s="91">
        <v>21.625</v>
      </c>
      <c r="AF135" s="156">
        <v>7.5</v>
      </c>
      <c r="AG135" s="88">
        <v>10</v>
      </c>
      <c r="AH135" s="91">
        <v>5.5</v>
      </c>
      <c r="AI135" s="91">
        <v>7.6666667000000004</v>
      </c>
      <c r="AJ135" s="94">
        <f t="shared" si="5"/>
        <v>90.478056426332287</v>
      </c>
    </row>
    <row r="136" spans="2:36" x14ac:dyDescent="0.2">
      <c r="B136" s="52" t="s">
        <v>15</v>
      </c>
      <c r="C136" s="19">
        <v>1.18</v>
      </c>
      <c r="D136" s="22">
        <v>0.93</v>
      </c>
      <c r="E136" s="24">
        <v>0.77500000000000002</v>
      </c>
      <c r="F136" s="20">
        <v>0.66</v>
      </c>
      <c r="G136" s="21">
        <v>3.5449999999999999</v>
      </c>
      <c r="H136" s="19">
        <v>3.1749999999999998</v>
      </c>
      <c r="I136" s="22">
        <v>1.1975</v>
      </c>
      <c r="J136" s="24">
        <v>0.66</v>
      </c>
      <c r="K136" s="22">
        <v>0.44750000000000001</v>
      </c>
      <c r="L136" s="20">
        <v>0.20499999999999999</v>
      </c>
      <c r="M136" s="21">
        <v>5.6849999999999996</v>
      </c>
      <c r="N136" s="60">
        <v>0.92749999999999999</v>
      </c>
      <c r="O136" s="22">
        <v>0.54</v>
      </c>
      <c r="P136" s="22">
        <v>0.13750000000000001</v>
      </c>
      <c r="Q136" s="25">
        <v>0.2225</v>
      </c>
      <c r="R136" s="21">
        <v>1.8274999999999999</v>
      </c>
      <c r="S136" s="60">
        <v>0.93</v>
      </c>
      <c r="T136" s="22">
        <v>0.41499999999999998</v>
      </c>
      <c r="U136" s="25">
        <v>0.35749999999999998</v>
      </c>
      <c r="V136" s="21">
        <v>1.7024999999999999</v>
      </c>
      <c r="W136" s="21">
        <v>12.76</v>
      </c>
      <c r="X136" s="83">
        <v>90.25</v>
      </c>
      <c r="Y136" s="148">
        <v>91.25</v>
      </c>
      <c r="Z136" s="81">
        <v>90.75</v>
      </c>
      <c r="AA136" s="156">
        <v>48.75</v>
      </c>
      <c r="AB136" s="88">
        <v>50</v>
      </c>
      <c r="AC136" s="88">
        <v>35</v>
      </c>
      <c r="AD136" s="91">
        <v>37.5</v>
      </c>
      <c r="AE136" s="91">
        <v>42.8125</v>
      </c>
      <c r="AF136" s="156">
        <v>32.5</v>
      </c>
      <c r="AG136" s="88">
        <v>25</v>
      </c>
      <c r="AH136" s="91">
        <v>11</v>
      </c>
      <c r="AI136" s="91">
        <v>22.8333333</v>
      </c>
      <c r="AJ136" s="94">
        <f t="shared" si="5"/>
        <v>100</v>
      </c>
    </row>
    <row r="137" spans="2:36" x14ac:dyDescent="0.2">
      <c r="B137" s="52"/>
      <c r="C137" s="19"/>
      <c r="D137" s="22"/>
      <c r="E137" s="24"/>
      <c r="F137" s="20"/>
      <c r="G137" s="21"/>
      <c r="H137" s="19"/>
      <c r="I137" s="22"/>
      <c r="J137" s="24"/>
      <c r="K137" s="22"/>
      <c r="L137" s="20"/>
      <c r="M137" s="21"/>
      <c r="N137" s="60"/>
      <c r="O137" s="22"/>
      <c r="P137" s="22"/>
      <c r="Q137" s="25"/>
      <c r="R137" s="21"/>
      <c r="S137" s="60"/>
      <c r="T137" s="22"/>
      <c r="U137" s="25"/>
      <c r="V137" s="21"/>
      <c r="W137" s="21"/>
      <c r="X137" s="60"/>
      <c r="Y137" s="20"/>
      <c r="Z137" s="21"/>
      <c r="AA137" s="24"/>
      <c r="AB137" s="22"/>
      <c r="AC137" s="22"/>
      <c r="AD137" s="25"/>
      <c r="AE137" s="25"/>
      <c r="AF137" s="24"/>
      <c r="AG137" s="22"/>
      <c r="AH137" s="25"/>
      <c r="AI137" s="25"/>
      <c r="AJ137" s="94"/>
    </row>
    <row r="138" spans="2:36" x14ac:dyDescent="0.2">
      <c r="B138" s="52" t="s">
        <v>11</v>
      </c>
      <c r="C138" s="53">
        <v>1.2920830000000001</v>
      </c>
      <c r="D138" s="99">
        <v>0.96104199999999995</v>
      </c>
      <c r="E138" s="97">
        <v>0.70708300000000002</v>
      </c>
      <c r="F138" s="54">
        <v>0.55833299999999997</v>
      </c>
      <c r="G138" s="101">
        <v>3.5185420000000001</v>
      </c>
      <c r="H138" s="53">
        <v>3.126042</v>
      </c>
      <c r="I138" s="99">
        <v>1.1154170000000001</v>
      </c>
      <c r="J138" s="97">
        <v>0.65395800000000004</v>
      </c>
      <c r="K138" s="99">
        <v>0.48604199999999997</v>
      </c>
      <c r="L138" s="54">
        <v>0.19479199999999999</v>
      </c>
      <c r="M138" s="101">
        <v>5.5762499999999999</v>
      </c>
      <c r="N138" s="77">
        <v>0.98104199999999997</v>
      </c>
      <c r="O138" s="99">
        <v>0.495417</v>
      </c>
      <c r="P138" s="99">
        <v>0.1575</v>
      </c>
      <c r="Q138" s="163">
        <v>0.23874999999999999</v>
      </c>
      <c r="R138" s="101">
        <v>1.872708</v>
      </c>
      <c r="S138" s="77">
        <v>1.0062500000000001</v>
      </c>
      <c r="T138" s="99">
        <v>0.40208300000000002</v>
      </c>
      <c r="U138" s="163">
        <v>0.39541700000000002</v>
      </c>
      <c r="V138" s="101">
        <v>1.80375</v>
      </c>
      <c r="W138" s="101">
        <v>12.77125</v>
      </c>
      <c r="X138" s="139">
        <v>84.9375</v>
      </c>
      <c r="Y138" s="149">
        <v>85.083330000000004</v>
      </c>
      <c r="Z138" s="146">
        <v>85.010419999999996</v>
      </c>
      <c r="AA138" s="164">
        <v>60.729170000000003</v>
      </c>
      <c r="AB138" s="145">
        <v>47.083329999999997</v>
      </c>
      <c r="AC138" s="145">
        <v>43.291670000000003</v>
      </c>
      <c r="AD138" s="138">
        <v>42.604170000000003</v>
      </c>
      <c r="AE138" s="138">
        <v>48.427079999999997</v>
      </c>
      <c r="AF138" s="164">
        <v>35.666670000000003</v>
      </c>
      <c r="AG138" s="145">
        <v>33.4375</v>
      </c>
      <c r="AH138" s="138">
        <v>10.79167</v>
      </c>
      <c r="AI138" s="138">
        <v>26.63194</v>
      </c>
      <c r="AJ138" s="94"/>
    </row>
    <row r="139" spans="2:36" x14ac:dyDescent="0.2">
      <c r="B139" s="52" t="s">
        <v>12</v>
      </c>
      <c r="C139" s="53">
        <v>0.2495</v>
      </c>
      <c r="D139" s="99">
        <v>0.15</v>
      </c>
      <c r="E139" s="97">
        <v>9.35E-2</v>
      </c>
      <c r="F139" s="54">
        <v>0.08</v>
      </c>
      <c r="G139" s="101">
        <v>0.2863</v>
      </c>
      <c r="H139" s="53">
        <v>0.21460000000000001</v>
      </c>
      <c r="I139" s="99">
        <v>9.8000000000000004E-2</v>
      </c>
      <c r="J139" s="97">
        <v>0.1142</v>
      </c>
      <c r="K139" s="99">
        <v>9.1300000000000006E-2</v>
      </c>
      <c r="L139" s="54">
        <v>7.22E-2</v>
      </c>
      <c r="M139" s="101">
        <v>0.37880000000000003</v>
      </c>
      <c r="N139" s="77">
        <v>0.2727</v>
      </c>
      <c r="O139" s="99">
        <v>0.1021</v>
      </c>
      <c r="P139" s="99">
        <v>4.9399999999999999E-2</v>
      </c>
      <c r="Q139" s="163">
        <v>5.21E-2</v>
      </c>
      <c r="R139" s="101">
        <v>0.32619999999999999</v>
      </c>
      <c r="S139" s="77">
        <v>0.29339999999999999</v>
      </c>
      <c r="T139" s="99">
        <v>9.5500000000000002E-2</v>
      </c>
      <c r="U139" s="163">
        <v>8.8900000000000007E-2</v>
      </c>
      <c r="V139" s="101">
        <v>0.35770000000000002</v>
      </c>
      <c r="W139" s="101">
        <v>0.92749999999999999</v>
      </c>
      <c r="X139" s="139">
        <v>15.522</v>
      </c>
      <c r="Y139" s="149">
        <v>13.019</v>
      </c>
      <c r="Z139" s="146">
        <v>13.635</v>
      </c>
      <c r="AA139" s="164">
        <v>22.54</v>
      </c>
      <c r="AB139" s="145">
        <v>23.331</v>
      </c>
      <c r="AC139" s="145">
        <v>29.908999999999999</v>
      </c>
      <c r="AD139" s="138">
        <v>20.530999999999999</v>
      </c>
      <c r="AE139" s="138">
        <v>19.335999999999999</v>
      </c>
      <c r="AF139" s="164">
        <v>27.277999999999999</v>
      </c>
      <c r="AG139" s="145">
        <v>18.86</v>
      </c>
      <c r="AH139" s="138">
        <v>5.5590999999999999</v>
      </c>
      <c r="AI139" s="138">
        <v>13.173999999999999</v>
      </c>
      <c r="AJ139" s="94"/>
    </row>
    <row r="140" spans="2:36" ht="10.5" thickBot="1" x14ac:dyDescent="0.25">
      <c r="B140" s="55" t="s">
        <v>13</v>
      </c>
      <c r="C140" s="56">
        <v>13.4664</v>
      </c>
      <c r="D140" s="100">
        <v>10.88255</v>
      </c>
      <c r="E140" s="98">
        <v>9.2198499999999992</v>
      </c>
      <c r="F140" s="57">
        <v>9.9944290000000002</v>
      </c>
      <c r="G140" s="102">
        <v>5.6745429999999999</v>
      </c>
      <c r="H140" s="56">
        <v>4.7729749999999997</v>
      </c>
      <c r="I140" s="100">
        <v>6.1080110000000003</v>
      </c>
      <c r="J140" s="98">
        <v>12.133900000000001</v>
      </c>
      <c r="K140" s="100">
        <v>13.0543</v>
      </c>
      <c r="L140" s="57">
        <v>25.761939999999999</v>
      </c>
      <c r="M140" s="102">
        <v>4.7216440000000004</v>
      </c>
      <c r="N140" s="78">
        <v>19.322019999999998</v>
      </c>
      <c r="O140" s="100">
        <v>14.322979999999999</v>
      </c>
      <c r="P140" s="100">
        <v>21.799040000000002</v>
      </c>
      <c r="Q140" s="136">
        <v>15.18224</v>
      </c>
      <c r="R140" s="102">
        <v>12.106960000000001</v>
      </c>
      <c r="S140" s="78">
        <v>20.269580000000001</v>
      </c>
      <c r="T140" s="100">
        <v>16.501460000000002</v>
      </c>
      <c r="U140" s="136">
        <v>15.62433</v>
      </c>
      <c r="V140" s="102">
        <v>13.78598</v>
      </c>
      <c r="W140" s="102">
        <v>5.0479130000000003</v>
      </c>
      <c r="X140" s="78">
        <v>12.702669999999999</v>
      </c>
      <c r="Y140" s="57">
        <v>10.6364</v>
      </c>
      <c r="Z140" s="102">
        <v>11.14874</v>
      </c>
      <c r="AA140" s="98">
        <v>25.798960000000001</v>
      </c>
      <c r="AB140" s="100">
        <v>34.444099999999999</v>
      </c>
      <c r="AC140" s="100">
        <v>48.023139999999998</v>
      </c>
      <c r="AD140" s="136">
        <v>33.498040000000003</v>
      </c>
      <c r="AE140" s="136">
        <v>27.754719999999999</v>
      </c>
      <c r="AF140" s="98">
        <v>53.163229999999999</v>
      </c>
      <c r="AG140" s="100">
        <v>39.206009999999999</v>
      </c>
      <c r="AH140" s="136">
        <v>35.806989999999999</v>
      </c>
      <c r="AI140" s="136">
        <v>34.383899999999997</v>
      </c>
      <c r="AJ140" s="106"/>
    </row>
    <row r="141" spans="2:36" ht="15.75" customHeight="1" thickBot="1" x14ac:dyDescent="0.25">
      <c r="B141" s="311" t="s">
        <v>233</v>
      </c>
      <c r="C141" s="312"/>
      <c r="D141" s="312"/>
      <c r="E141" s="312"/>
      <c r="F141" s="312"/>
      <c r="G141" s="312"/>
      <c r="H141" s="312"/>
      <c r="I141" s="312"/>
      <c r="J141" s="312"/>
      <c r="K141" s="312"/>
      <c r="L141" s="312"/>
      <c r="M141" s="312"/>
      <c r="N141" s="312"/>
      <c r="O141" s="312"/>
      <c r="P141" s="312"/>
      <c r="Q141" s="312"/>
      <c r="R141" s="312"/>
      <c r="S141" s="312"/>
      <c r="T141" s="312"/>
      <c r="U141" s="312"/>
      <c r="V141" s="312"/>
      <c r="W141" s="312"/>
      <c r="X141" s="312"/>
      <c r="Y141" s="312"/>
      <c r="Z141" s="312"/>
      <c r="AA141" s="312"/>
      <c r="AB141" s="312"/>
      <c r="AC141" s="312"/>
      <c r="AD141" s="312"/>
      <c r="AE141" s="312"/>
      <c r="AF141" s="312"/>
      <c r="AG141" s="312"/>
      <c r="AH141" s="312"/>
      <c r="AI141" s="312"/>
      <c r="AJ141" s="313"/>
    </row>
    <row r="142" spans="2:36" x14ac:dyDescent="0.2">
      <c r="C142" s="135"/>
      <c r="D142" s="135"/>
      <c r="E142" s="135"/>
      <c r="F142" s="135"/>
      <c r="G142" s="135"/>
      <c r="H142" s="135"/>
      <c r="I142" s="135"/>
      <c r="J142" s="135"/>
      <c r="K142" s="135"/>
      <c r="L142" s="135"/>
      <c r="M142" s="135"/>
      <c r="N142" s="135"/>
      <c r="O142" s="135"/>
      <c r="P142" s="135"/>
      <c r="Q142" s="135"/>
    </row>
    <row r="143" spans="2:36" ht="10.5" thickBot="1" x14ac:dyDescent="0.25"/>
    <row r="144" spans="2:36" ht="20.5" thickBot="1" x14ac:dyDescent="0.25">
      <c r="B144" s="47" t="s">
        <v>136</v>
      </c>
      <c r="C144" s="48" t="s">
        <v>193</v>
      </c>
      <c r="D144" s="87" t="s">
        <v>194</v>
      </c>
      <c r="E144" s="96" t="s">
        <v>195</v>
      </c>
      <c r="F144" s="50" t="s">
        <v>151</v>
      </c>
      <c r="G144" s="64" t="s">
        <v>164</v>
      </c>
      <c r="H144" s="87" t="s">
        <v>190</v>
      </c>
      <c r="I144" s="87" t="s">
        <v>191</v>
      </c>
      <c r="J144" s="96" t="s">
        <v>192</v>
      </c>
      <c r="K144" s="64" t="s">
        <v>157</v>
      </c>
      <c r="L144" s="64" t="s">
        <v>272</v>
      </c>
      <c r="M144" s="87" t="s">
        <v>275</v>
      </c>
      <c r="N144" s="96" t="s">
        <v>266</v>
      </c>
      <c r="O144" s="64" t="s">
        <v>267</v>
      </c>
      <c r="P144" s="64" t="s">
        <v>150</v>
      </c>
      <c r="Q144" s="64" t="s">
        <v>85</v>
      </c>
      <c r="R144" s="65" t="s">
        <v>86</v>
      </c>
      <c r="S144" s="65" t="s">
        <v>87</v>
      </c>
      <c r="T144" s="50" t="s">
        <v>88</v>
      </c>
      <c r="U144" s="96" t="s">
        <v>109</v>
      </c>
      <c r="V144" s="87" t="s">
        <v>110</v>
      </c>
      <c r="W144" s="96" t="s">
        <v>107</v>
      </c>
      <c r="X144" s="50" t="s">
        <v>108</v>
      </c>
      <c r="Y144" s="64" t="s">
        <v>273</v>
      </c>
      <c r="Z144" s="87" t="s">
        <v>269</v>
      </c>
      <c r="AA144" s="95" t="s">
        <v>270</v>
      </c>
      <c r="AB144" s="50" t="s">
        <v>271</v>
      </c>
      <c r="AC144" s="50" t="s">
        <v>111</v>
      </c>
      <c r="AD144" s="173" t="s">
        <v>260</v>
      </c>
      <c r="AE144" s="87" t="s">
        <v>261</v>
      </c>
      <c r="AF144" s="87" t="s">
        <v>274</v>
      </c>
      <c r="AG144" s="50" t="s">
        <v>276</v>
      </c>
      <c r="AH144" s="79" t="s">
        <v>220</v>
      </c>
    </row>
    <row r="145" spans="2:34" x14ac:dyDescent="0.2">
      <c r="B145" s="51" t="s">
        <v>80</v>
      </c>
      <c r="C145" s="27">
        <v>0.97250000000000003</v>
      </c>
      <c r="D145" s="30">
        <v>0.55500000000000005</v>
      </c>
      <c r="E145" s="32">
        <v>0.35249999999999998</v>
      </c>
      <c r="F145" s="29">
        <v>1.8825000000000001</v>
      </c>
      <c r="G145" s="62">
        <v>2.0099999999999998</v>
      </c>
      <c r="H145" s="30">
        <v>1.05</v>
      </c>
      <c r="I145" s="30">
        <v>0.39500000000000002</v>
      </c>
      <c r="J145" s="32">
        <v>0.27500000000000002</v>
      </c>
      <c r="K145" s="62">
        <v>3.73</v>
      </c>
      <c r="L145" s="62">
        <v>2.0724999999999998</v>
      </c>
      <c r="M145" s="30">
        <v>0.65500000000000003</v>
      </c>
      <c r="N145" s="32">
        <v>0.52</v>
      </c>
      <c r="O145" s="62">
        <v>3.2475000000000001</v>
      </c>
      <c r="P145" s="62">
        <v>8.8574999999999999</v>
      </c>
      <c r="Q145" s="140">
        <v>72.5</v>
      </c>
      <c r="R145" s="141">
        <v>90</v>
      </c>
      <c r="S145" s="141">
        <v>90</v>
      </c>
      <c r="T145" s="80">
        <v>84.174999999999997</v>
      </c>
      <c r="U145" s="155">
        <v>80</v>
      </c>
      <c r="V145" s="144">
        <v>81.25</v>
      </c>
      <c r="W145" s="155">
        <v>83.75</v>
      </c>
      <c r="X145" s="80">
        <v>81.666666699999993</v>
      </c>
      <c r="Y145" s="140">
        <v>88.75</v>
      </c>
      <c r="Z145" s="144">
        <v>76.25</v>
      </c>
      <c r="AA145" s="137">
        <v>17.5</v>
      </c>
      <c r="AB145" s="80">
        <v>60.8333333</v>
      </c>
      <c r="AC145" s="80">
        <v>5</v>
      </c>
      <c r="AD145" s="177">
        <v>1</v>
      </c>
      <c r="AE145" s="165">
        <v>1</v>
      </c>
      <c r="AF145" s="168">
        <v>1.125</v>
      </c>
      <c r="AG145" s="171">
        <v>1.0416666699999999</v>
      </c>
      <c r="AH145" s="171">
        <f t="shared" ref="AH145:AH152" si="6">P145/P$148*100</f>
        <v>113.19488817891374</v>
      </c>
    </row>
    <row r="146" spans="2:34" x14ac:dyDescent="0.2">
      <c r="B146" s="52" t="s">
        <v>70</v>
      </c>
      <c r="C146" s="19">
        <v>0.9</v>
      </c>
      <c r="D146" s="22">
        <v>0.57750000000000001</v>
      </c>
      <c r="E146" s="24">
        <v>0.34499999999999997</v>
      </c>
      <c r="F146" s="21">
        <v>1.8174999999999999</v>
      </c>
      <c r="G146" s="60">
        <v>1.9125000000000001</v>
      </c>
      <c r="H146" s="22">
        <v>0.9375</v>
      </c>
      <c r="I146" s="22">
        <v>0.42249999999999999</v>
      </c>
      <c r="J146" s="24">
        <v>0.25</v>
      </c>
      <c r="K146" s="60">
        <v>3.5225</v>
      </c>
      <c r="L146" s="60">
        <v>2.0350000000000001</v>
      </c>
      <c r="M146" s="22">
        <v>0.68500000000000005</v>
      </c>
      <c r="N146" s="24">
        <v>0.59750000000000003</v>
      </c>
      <c r="O146" s="60">
        <v>3.3174999999999999</v>
      </c>
      <c r="P146" s="60">
        <v>8.6624999999999996</v>
      </c>
      <c r="Q146" s="83">
        <v>80</v>
      </c>
      <c r="R146" s="142">
        <v>83.75</v>
      </c>
      <c r="S146" s="142">
        <v>88.25</v>
      </c>
      <c r="T146" s="81">
        <v>84</v>
      </c>
      <c r="U146" s="156">
        <v>72.5</v>
      </c>
      <c r="V146" s="88">
        <v>80</v>
      </c>
      <c r="W146" s="156">
        <v>83.75</v>
      </c>
      <c r="X146" s="81">
        <v>78.75</v>
      </c>
      <c r="Y146" s="83">
        <v>90</v>
      </c>
      <c r="Z146" s="88">
        <v>76.25</v>
      </c>
      <c r="AA146" s="91">
        <v>38.75</v>
      </c>
      <c r="AB146" s="81">
        <v>68.333333300000007</v>
      </c>
      <c r="AC146" s="81">
        <v>15</v>
      </c>
      <c r="AD146" s="178">
        <v>1.75</v>
      </c>
      <c r="AE146" s="166">
        <v>1</v>
      </c>
      <c r="AF146" s="169">
        <v>1.375</v>
      </c>
      <c r="AG146" s="94">
        <v>1.375</v>
      </c>
      <c r="AH146" s="94">
        <f t="shared" si="6"/>
        <v>110.70287539936101</v>
      </c>
    </row>
    <row r="147" spans="2:34" x14ac:dyDescent="0.2">
      <c r="B147" s="52" t="s">
        <v>15</v>
      </c>
      <c r="C147" s="19">
        <v>0.97</v>
      </c>
      <c r="D147" s="22">
        <v>0.51</v>
      </c>
      <c r="E147" s="24">
        <v>0.36749999999999999</v>
      </c>
      <c r="F147" s="21">
        <v>1.85</v>
      </c>
      <c r="G147" s="60">
        <v>1.7475000000000001</v>
      </c>
      <c r="H147" s="22">
        <v>1.1100000000000001</v>
      </c>
      <c r="I147" s="22">
        <v>0.3775</v>
      </c>
      <c r="J147" s="24">
        <v>0.26250000000000001</v>
      </c>
      <c r="K147" s="60">
        <v>3.4975000000000001</v>
      </c>
      <c r="L147" s="60">
        <v>1.9225000000000001</v>
      </c>
      <c r="M147" s="22">
        <v>0.73750000000000004</v>
      </c>
      <c r="N147" s="24">
        <v>0.65249999999999997</v>
      </c>
      <c r="O147" s="60">
        <v>3.3125</v>
      </c>
      <c r="P147" s="60">
        <v>8.6575000000000006</v>
      </c>
      <c r="Q147" s="83">
        <v>77.5</v>
      </c>
      <c r="R147" s="142">
        <v>83.75</v>
      </c>
      <c r="S147" s="142">
        <v>86.25</v>
      </c>
      <c r="T147" s="81">
        <v>82.5</v>
      </c>
      <c r="U147" s="156">
        <v>72.5</v>
      </c>
      <c r="V147" s="88">
        <v>77.5</v>
      </c>
      <c r="W147" s="156">
        <v>87.5</v>
      </c>
      <c r="X147" s="81">
        <v>79.166666699999993</v>
      </c>
      <c r="Y147" s="83">
        <v>85</v>
      </c>
      <c r="Z147" s="88">
        <v>76.25</v>
      </c>
      <c r="AA147" s="91">
        <v>18.75</v>
      </c>
      <c r="AB147" s="81">
        <v>60</v>
      </c>
      <c r="AC147" s="81">
        <v>37.5</v>
      </c>
      <c r="AD147" s="178">
        <v>1</v>
      </c>
      <c r="AE147" s="166">
        <v>1.125</v>
      </c>
      <c r="AF147" s="169">
        <v>1.5</v>
      </c>
      <c r="AG147" s="94">
        <v>1.2083333300000001</v>
      </c>
      <c r="AH147" s="94">
        <f t="shared" si="6"/>
        <v>110.63897763578274</v>
      </c>
    </row>
    <row r="148" spans="2:34" x14ac:dyDescent="0.2">
      <c r="B148" s="52" t="s">
        <v>7</v>
      </c>
      <c r="C148" s="19">
        <v>0.91749999999999998</v>
      </c>
      <c r="D148" s="22">
        <v>0.44</v>
      </c>
      <c r="E148" s="24">
        <v>0.3175</v>
      </c>
      <c r="F148" s="21">
        <v>1.675</v>
      </c>
      <c r="G148" s="60">
        <v>1.7625</v>
      </c>
      <c r="H148" s="22">
        <v>0.91</v>
      </c>
      <c r="I148" s="22">
        <v>0.34749999999999998</v>
      </c>
      <c r="J148" s="24">
        <v>0.22</v>
      </c>
      <c r="K148" s="60">
        <v>3.24</v>
      </c>
      <c r="L148" s="60">
        <v>1.7949999999999999</v>
      </c>
      <c r="M148" s="22">
        <v>0.57750000000000001</v>
      </c>
      <c r="N148" s="24">
        <v>0.53749999999999998</v>
      </c>
      <c r="O148" s="60">
        <v>2.91</v>
      </c>
      <c r="P148" s="60">
        <v>7.8250000000000002</v>
      </c>
      <c r="Q148" s="83">
        <v>68.75</v>
      </c>
      <c r="R148" s="142">
        <v>75</v>
      </c>
      <c r="S148" s="142">
        <v>81.25</v>
      </c>
      <c r="T148" s="81">
        <v>75.025000000000006</v>
      </c>
      <c r="U148" s="156">
        <v>60</v>
      </c>
      <c r="V148" s="88">
        <v>67.5</v>
      </c>
      <c r="W148" s="156">
        <v>72.5</v>
      </c>
      <c r="X148" s="81">
        <v>66.666666699999993</v>
      </c>
      <c r="Y148" s="83">
        <v>78.75</v>
      </c>
      <c r="Z148" s="88">
        <v>50</v>
      </c>
      <c r="AA148" s="91">
        <v>16.25</v>
      </c>
      <c r="AB148" s="81">
        <v>48.3333333</v>
      </c>
      <c r="AC148" s="81">
        <v>6.75</v>
      </c>
      <c r="AD148" s="178">
        <v>1</v>
      </c>
      <c r="AE148" s="166">
        <v>1</v>
      </c>
      <c r="AF148" s="169">
        <v>1.375</v>
      </c>
      <c r="AG148" s="94">
        <v>1.125</v>
      </c>
      <c r="AH148" s="94">
        <f t="shared" si="6"/>
        <v>100</v>
      </c>
    </row>
    <row r="149" spans="2:34" x14ac:dyDescent="0.2">
      <c r="B149" s="52" t="s">
        <v>83</v>
      </c>
      <c r="C149" s="19">
        <v>0.79</v>
      </c>
      <c r="D149" s="22">
        <v>0.46750000000000003</v>
      </c>
      <c r="E149" s="24">
        <v>0.32250000000000001</v>
      </c>
      <c r="F149" s="21">
        <v>1.585</v>
      </c>
      <c r="G149" s="60">
        <v>1.6375</v>
      </c>
      <c r="H149" s="22">
        <v>0.85250000000000004</v>
      </c>
      <c r="I149" s="22">
        <v>0.33750000000000002</v>
      </c>
      <c r="J149" s="24">
        <v>0.26500000000000001</v>
      </c>
      <c r="K149" s="60">
        <v>3.0924999999999998</v>
      </c>
      <c r="L149" s="60">
        <v>1.7150000000000001</v>
      </c>
      <c r="M149" s="22">
        <v>0.74250000000000005</v>
      </c>
      <c r="N149" s="24">
        <v>0.56999999999999995</v>
      </c>
      <c r="O149" s="60">
        <v>3.0274999999999999</v>
      </c>
      <c r="P149" s="60">
        <v>7.7</v>
      </c>
      <c r="Q149" s="83">
        <v>60</v>
      </c>
      <c r="R149" s="142">
        <v>72.5</v>
      </c>
      <c r="S149" s="142">
        <v>82.5</v>
      </c>
      <c r="T149" s="81">
        <v>71.650000000000006</v>
      </c>
      <c r="U149" s="156">
        <v>62.5</v>
      </c>
      <c r="V149" s="88">
        <v>62.5</v>
      </c>
      <c r="W149" s="156">
        <v>82.5</v>
      </c>
      <c r="X149" s="81">
        <v>69.166666699999993</v>
      </c>
      <c r="Y149" s="83">
        <v>76.25</v>
      </c>
      <c r="Z149" s="88">
        <v>76.25</v>
      </c>
      <c r="AA149" s="91">
        <v>30</v>
      </c>
      <c r="AB149" s="81">
        <v>60.8333333</v>
      </c>
      <c r="AC149" s="81">
        <v>8.75</v>
      </c>
      <c r="AD149" s="178">
        <v>1.375</v>
      </c>
      <c r="AE149" s="166">
        <v>1</v>
      </c>
      <c r="AF149" s="169">
        <v>1</v>
      </c>
      <c r="AG149" s="94">
        <v>1.125</v>
      </c>
      <c r="AH149" s="94">
        <f t="shared" si="6"/>
        <v>98.402555910543128</v>
      </c>
    </row>
    <row r="150" spans="2:34" x14ac:dyDescent="0.2">
      <c r="B150" s="52" t="s">
        <v>84</v>
      </c>
      <c r="C150" s="19">
        <v>0.9425</v>
      </c>
      <c r="D150" s="22">
        <v>0.52500000000000002</v>
      </c>
      <c r="E150" s="24">
        <v>0.38750000000000001</v>
      </c>
      <c r="F150" s="21">
        <v>1.8574999999999999</v>
      </c>
      <c r="G150" s="60">
        <v>1.0525</v>
      </c>
      <c r="H150" s="22">
        <v>1.0475000000000001</v>
      </c>
      <c r="I150" s="22">
        <v>0.31</v>
      </c>
      <c r="J150" s="24">
        <v>0.2475</v>
      </c>
      <c r="K150" s="60">
        <v>2.6575000000000002</v>
      </c>
      <c r="L150" s="60">
        <v>1.4924999999999999</v>
      </c>
      <c r="M150" s="22">
        <v>0.54500000000000004</v>
      </c>
      <c r="N150" s="24">
        <v>0.42249999999999999</v>
      </c>
      <c r="O150" s="60">
        <v>2.46</v>
      </c>
      <c r="P150" s="60">
        <v>6.9725000000000001</v>
      </c>
      <c r="Q150" s="83">
        <v>75</v>
      </c>
      <c r="R150" s="142">
        <v>76.25</v>
      </c>
      <c r="S150" s="142">
        <v>80</v>
      </c>
      <c r="T150" s="81">
        <v>77.075000000000003</v>
      </c>
      <c r="U150" s="156">
        <v>67.5</v>
      </c>
      <c r="V150" s="88">
        <v>50</v>
      </c>
      <c r="W150" s="156">
        <v>70</v>
      </c>
      <c r="X150" s="81">
        <v>62.5</v>
      </c>
      <c r="Y150" s="83">
        <v>61.25</v>
      </c>
      <c r="Z150" s="88">
        <v>41.25</v>
      </c>
      <c r="AA150" s="91">
        <v>13.75</v>
      </c>
      <c r="AB150" s="81">
        <v>38.75</v>
      </c>
      <c r="AC150" s="81">
        <v>45</v>
      </c>
      <c r="AD150" s="178">
        <v>1.75</v>
      </c>
      <c r="AE150" s="166">
        <v>1.375</v>
      </c>
      <c r="AF150" s="169">
        <v>2.25</v>
      </c>
      <c r="AG150" s="94">
        <v>1.7916666699999999</v>
      </c>
      <c r="AH150" s="94">
        <f t="shared" si="6"/>
        <v>89.105431309904148</v>
      </c>
    </row>
    <row r="151" spans="2:34" x14ac:dyDescent="0.2">
      <c r="B151" s="52" t="s">
        <v>82</v>
      </c>
      <c r="C151" s="19">
        <v>0.99250000000000005</v>
      </c>
      <c r="D151" s="22">
        <v>0.45750000000000002</v>
      </c>
      <c r="E151" s="24">
        <v>0.34</v>
      </c>
      <c r="F151" s="21">
        <v>1.7925</v>
      </c>
      <c r="G151" s="60">
        <v>1.0900000000000001</v>
      </c>
      <c r="H151" s="22">
        <v>0.73</v>
      </c>
      <c r="I151" s="22">
        <v>0.20250000000000001</v>
      </c>
      <c r="J151" s="24">
        <v>0.20499999999999999</v>
      </c>
      <c r="K151" s="60">
        <v>2.2275</v>
      </c>
      <c r="L151" s="60">
        <v>1.76</v>
      </c>
      <c r="M151" s="22">
        <v>0.48</v>
      </c>
      <c r="N151" s="24">
        <v>0.41249999999999998</v>
      </c>
      <c r="O151" s="60">
        <v>2.6524999999999999</v>
      </c>
      <c r="P151" s="60">
        <v>6.67</v>
      </c>
      <c r="Q151" s="83">
        <v>66.25</v>
      </c>
      <c r="R151" s="142">
        <v>75</v>
      </c>
      <c r="S151" s="142">
        <v>80.75</v>
      </c>
      <c r="T151" s="81">
        <v>74</v>
      </c>
      <c r="U151" s="156">
        <v>52.5</v>
      </c>
      <c r="V151" s="88">
        <v>45</v>
      </c>
      <c r="W151" s="156">
        <v>72.5</v>
      </c>
      <c r="X151" s="81">
        <v>56.6666667</v>
      </c>
      <c r="Y151" s="83">
        <v>78.75</v>
      </c>
      <c r="Z151" s="88">
        <v>32.5</v>
      </c>
      <c r="AA151" s="91">
        <v>6.25</v>
      </c>
      <c r="AB151" s="81">
        <v>39.1666667</v>
      </c>
      <c r="AC151" s="81">
        <v>68.75</v>
      </c>
      <c r="AD151" s="178">
        <v>3.25</v>
      </c>
      <c r="AE151" s="166">
        <v>3.25</v>
      </c>
      <c r="AF151" s="169">
        <v>3.875</v>
      </c>
      <c r="AG151" s="94">
        <v>3.4583333299999999</v>
      </c>
      <c r="AH151" s="94">
        <f t="shared" si="6"/>
        <v>85.239616613418519</v>
      </c>
    </row>
    <row r="152" spans="2:34" x14ac:dyDescent="0.2">
      <c r="B152" s="52" t="s">
        <v>81</v>
      </c>
      <c r="C152" s="19">
        <v>0.90749999999999997</v>
      </c>
      <c r="D152" s="22">
        <v>0.38250000000000001</v>
      </c>
      <c r="E152" s="24">
        <v>0.28749999999999998</v>
      </c>
      <c r="F152" s="21">
        <v>1.5825</v>
      </c>
      <c r="G152" s="60">
        <v>1.0774999999999999</v>
      </c>
      <c r="H152" s="22">
        <v>0.66749999999999998</v>
      </c>
      <c r="I152" s="22">
        <v>0.17</v>
      </c>
      <c r="J152" s="24">
        <v>0.13250000000000001</v>
      </c>
      <c r="K152" s="60">
        <v>2.0474999999999999</v>
      </c>
      <c r="L152" s="60">
        <v>1.0674999999999999</v>
      </c>
      <c r="M152" s="22">
        <v>0.32</v>
      </c>
      <c r="N152" s="24">
        <v>0.33</v>
      </c>
      <c r="O152" s="60">
        <v>1.7175</v>
      </c>
      <c r="P152" s="60">
        <v>5.3425000000000002</v>
      </c>
      <c r="Q152" s="83">
        <v>75</v>
      </c>
      <c r="R152" s="142">
        <v>65</v>
      </c>
      <c r="S152" s="142">
        <v>82.5</v>
      </c>
      <c r="T152" s="81">
        <v>74.150000000000006</v>
      </c>
      <c r="U152" s="156">
        <v>32.5</v>
      </c>
      <c r="V152" s="88">
        <v>17.5</v>
      </c>
      <c r="W152" s="156">
        <v>32.5</v>
      </c>
      <c r="X152" s="81">
        <v>27.5</v>
      </c>
      <c r="Y152" s="83">
        <v>35</v>
      </c>
      <c r="Z152" s="88">
        <v>8.75</v>
      </c>
      <c r="AA152" s="91">
        <v>3.5</v>
      </c>
      <c r="AB152" s="81">
        <v>15.75</v>
      </c>
      <c r="AC152" s="81">
        <v>88.75</v>
      </c>
      <c r="AD152" s="178">
        <v>4</v>
      </c>
      <c r="AE152" s="166">
        <v>2.375</v>
      </c>
      <c r="AF152" s="169">
        <v>3.875</v>
      </c>
      <c r="AG152" s="94">
        <v>3.4166666700000001</v>
      </c>
      <c r="AH152" s="94">
        <f t="shared" si="6"/>
        <v>68.274760383386578</v>
      </c>
    </row>
    <row r="153" spans="2:34" x14ac:dyDescent="0.2">
      <c r="B153" s="52"/>
      <c r="C153" s="19"/>
      <c r="D153" s="22"/>
      <c r="E153" s="24"/>
      <c r="F153" s="21"/>
      <c r="G153" s="60"/>
      <c r="H153" s="22"/>
      <c r="I153" s="22"/>
      <c r="J153" s="24"/>
      <c r="K153" s="60"/>
      <c r="L153" s="60"/>
      <c r="M153" s="22"/>
      <c r="N153" s="24"/>
      <c r="O153" s="60"/>
      <c r="P153" s="60"/>
      <c r="Q153" s="60"/>
      <c r="R153" s="23"/>
      <c r="S153" s="23"/>
      <c r="T153" s="21"/>
      <c r="U153" s="24"/>
      <c r="V153" s="22"/>
      <c r="W153" s="24"/>
      <c r="X153" s="21"/>
      <c r="Y153" s="60"/>
      <c r="Z153" s="22"/>
      <c r="AA153" s="25"/>
      <c r="AB153" s="21"/>
      <c r="AC153" s="21"/>
      <c r="AD153" s="118"/>
      <c r="AE153" s="22"/>
      <c r="AF153" s="24"/>
      <c r="AG153" s="21"/>
      <c r="AH153" s="94"/>
    </row>
    <row r="154" spans="2:34" x14ac:dyDescent="0.2">
      <c r="B154" s="52" t="s">
        <v>11</v>
      </c>
      <c r="C154" s="53">
        <v>0.92406299999999997</v>
      </c>
      <c r="D154" s="99">
        <v>0.489375</v>
      </c>
      <c r="E154" s="97">
        <v>0.34</v>
      </c>
      <c r="F154" s="101">
        <v>1.7553129999999999</v>
      </c>
      <c r="G154" s="77">
        <v>1.5362499999999999</v>
      </c>
      <c r="H154" s="99">
        <v>0.91312499999999996</v>
      </c>
      <c r="I154" s="99">
        <v>0.32031300000000001</v>
      </c>
      <c r="J154" s="97">
        <v>0.23218800000000001</v>
      </c>
      <c r="K154" s="77">
        <v>3.0018750000000001</v>
      </c>
      <c r="L154" s="77">
        <v>1.7324999999999999</v>
      </c>
      <c r="M154" s="99">
        <v>0.59281300000000003</v>
      </c>
      <c r="N154" s="97">
        <v>0.50531300000000001</v>
      </c>
      <c r="O154" s="77">
        <v>2.8306249999999999</v>
      </c>
      <c r="P154" s="77">
        <v>7.5859379999999996</v>
      </c>
      <c r="Q154" s="139">
        <v>71.875</v>
      </c>
      <c r="R154" s="143">
        <v>77.65625</v>
      </c>
      <c r="S154" s="143">
        <v>83.9375</v>
      </c>
      <c r="T154" s="146">
        <v>77.821879999999993</v>
      </c>
      <c r="U154" s="164">
        <v>62.5</v>
      </c>
      <c r="V154" s="145">
        <v>60.15625</v>
      </c>
      <c r="W154" s="164">
        <v>73.125</v>
      </c>
      <c r="X154" s="146">
        <v>65.260419999999996</v>
      </c>
      <c r="Y154" s="139">
        <v>74.21875</v>
      </c>
      <c r="Z154" s="145">
        <v>54.6875</v>
      </c>
      <c r="AA154" s="138">
        <v>18.09375</v>
      </c>
      <c r="AB154" s="146">
        <v>49</v>
      </c>
      <c r="AC154" s="146">
        <v>34.4375</v>
      </c>
      <c r="AD154" s="179">
        <v>1.890625</v>
      </c>
      <c r="AE154" s="167">
        <v>1.515625</v>
      </c>
      <c r="AF154" s="170">
        <v>2.046875</v>
      </c>
      <c r="AG154" s="172">
        <v>1.8177080000000001</v>
      </c>
      <c r="AH154" s="94"/>
    </row>
    <row r="155" spans="2:34" x14ac:dyDescent="0.2">
      <c r="B155" s="52" t="s">
        <v>12</v>
      </c>
      <c r="C155" s="53">
        <v>0.17430000000000001</v>
      </c>
      <c r="D155" s="99">
        <v>0.1462</v>
      </c>
      <c r="E155" s="97">
        <v>0.1241</v>
      </c>
      <c r="F155" s="101">
        <v>0.32819999999999999</v>
      </c>
      <c r="G155" s="77">
        <v>0.37369999999999998</v>
      </c>
      <c r="H155" s="99">
        <v>0.13780000000000001</v>
      </c>
      <c r="I155" s="99">
        <v>7.2499999999999995E-2</v>
      </c>
      <c r="J155" s="97">
        <v>4.7E-2</v>
      </c>
      <c r="K155" s="77">
        <v>0.5403</v>
      </c>
      <c r="L155" s="77">
        <v>0.30559999999999998</v>
      </c>
      <c r="M155" s="99">
        <v>8.0199999999999994E-2</v>
      </c>
      <c r="N155" s="97">
        <v>0.15049999999999999</v>
      </c>
      <c r="O155" s="77">
        <v>0.4128</v>
      </c>
      <c r="P155" s="77">
        <v>0.754</v>
      </c>
      <c r="Q155" s="139">
        <v>19.600999999999999</v>
      </c>
      <c r="R155" s="143">
        <v>12.598000000000001</v>
      </c>
      <c r="S155" s="143">
        <v>16.734999999999999</v>
      </c>
      <c r="T155" s="146">
        <v>10.215999999999999</v>
      </c>
      <c r="U155" s="164">
        <v>20.405999999999999</v>
      </c>
      <c r="V155" s="145">
        <v>22.657</v>
      </c>
      <c r="W155" s="164">
        <v>20.056000000000001</v>
      </c>
      <c r="X155" s="146">
        <v>18.834</v>
      </c>
      <c r="Y155" s="139">
        <v>16.375</v>
      </c>
      <c r="Z155" s="145">
        <v>23.925999999999998</v>
      </c>
      <c r="AA155" s="138">
        <v>16.82</v>
      </c>
      <c r="AB155" s="146">
        <v>12.26</v>
      </c>
      <c r="AC155" s="146">
        <v>28.279</v>
      </c>
      <c r="AD155" s="179">
        <v>0.95130000000000003</v>
      </c>
      <c r="AE155" s="167">
        <v>0.58750000000000002</v>
      </c>
      <c r="AF155" s="170">
        <v>0.52380000000000004</v>
      </c>
      <c r="AG155" s="172">
        <v>0.43659999999999999</v>
      </c>
      <c r="AH155" s="94"/>
    </row>
    <row r="156" spans="2:34" ht="10.5" thickBot="1" x14ac:dyDescent="0.25">
      <c r="B156" s="181" t="s">
        <v>13</v>
      </c>
      <c r="C156" s="197">
        <v>12.82986</v>
      </c>
      <c r="D156" s="198">
        <v>20.309170000000002</v>
      </c>
      <c r="E156" s="199">
        <v>24.816009999999999</v>
      </c>
      <c r="F156" s="200">
        <v>12.71527</v>
      </c>
      <c r="G156" s="201">
        <v>16.54102</v>
      </c>
      <c r="H156" s="198">
        <v>10.26394</v>
      </c>
      <c r="I156" s="198">
        <v>15.38373</v>
      </c>
      <c r="J156" s="199">
        <v>13.76966</v>
      </c>
      <c r="K156" s="201">
        <v>12.239660000000001</v>
      </c>
      <c r="L156" s="201">
        <v>11.99474</v>
      </c>
      <c r="M156" s="198">
        <v>9.201962</v>
      </c>
      <c r="N156" s="199">
        <v>20.251550000000002</v>
      </c>
      <c r="O156" s="201">
        <v>9.9177219999999995</v>
      </c>
      <c r="P156" s="201">
        <v>6.7589740000000003</v>
      </c>
      <c r="Q156" s="201">
        <v>18.545549999999999</v>
      </c>
      <c r="R156" s="205">
        <v>11.03246</v>
      </c>
      <c r="S156" s="205">
        <v>13.55841</v>
      </c>
      <c r="T156" s="200">
        <v>8.9273559999999996</v>
      </c>
      <c r="U156" s="199">
        <v>22.202529999999999</v>
      </c>
      <c r="V156" s="198">
        <v>25.61232</v>
      </c>
      <c r="W156" s="199">
        <v>18.6511</v>
      </c>
      <c r="X156" s="200">
        <v>19.625800000000002</v>
      </c>
      <c r="Y156" s="201">
        <v>15.00339</v>
      </c>
      <c r="Z156" s="198">
        <v>29.751940000000001</v>
      </c>
      <c r="AA156" s="219">
        <v>63.215449999999997</v>
      </c>
      <c r="AB156" s="200">
        <v>17.01474</v>
      </c>
      <c r="AC156" s="200">
        <v>55.842889999999997</v>
      </c>
      <c r="AD156" s="204">
        <v>34.218130000000002</v>
      </c>
      <c r="AE156" s="198">
        <v>26.35859</v>
      </c>
      <c r="AF156" s="199">
        <v>17.400880000000001</v>
      </c>
      <c r="AG156" s="200">
        <v>16.335609999999999</v>
      </c>
      <c r="AH156" s="202"/>
    </row>
    <row r="157" spans="2:34" ht="11.25" customHeight="1" x14ac:dyDescent="0.2">
      <c r="B157" s="305" t="s">
        <v>233</v>
      </c>
      <c r="C157" s="306"/>
      <c r="D157" s="306"/>
      <c r="E157" s="306"/>
      <c r="F157" s="306"/>
      <c r="G157" s="306"/>
      <c r="H157" s="306"/>
      <c r="I157" s="306"/>
      <c r="J157" s="306"/>
      <c r="K157" s="306"/>
      <c r="L157" s="306"/>
      <c r="M157" s="306"/>
      <c r="N157" s="306"/>
      <c r="O157" s="306"/>
      <c r="P157" s="306"/>
      <c r="Q157" s="306"/>
      <c r="R157" s="306"/>
      <c r="S157" s="306"/>
      <c r="T157" s="306"/>
      <c r="U157" s="306"/>
      <c r="V157" s="306"/>
      <c r="W157" s="306"/>
      <c r="X157" s="306"/>
      <c r="Y157" s="306"/>
      <c r="Z157" s="306"/>
      <c r="AA157" s="306"/>
      <c r="AB157" s="306"/>
      <c r="AC157" s="306"/>
      <c r="AD157" s="306"/>
      <c r="AE157" s="306"/>
      <c r="AF157" s="306"/>
      <c r="AG157" s="306"/>
      <c r="AH157" s="307"/>
    </row>
    <row r="158" spans="2:34" ht="11.25" customHeight="1" x14ac:dyDescent="0.2">
      <c r="B158" s="308" t="s">
        <v>137</v>
      </c>
      <c r="C158" s="309"/>
      <c r="D158" s="309"/>
      <c r="E158" s="309"/>
      <c r="F158" s="309"/>
      <c r="G158" s="309"/>
      <c r="H158" s="309"/>
      <c r="I158" s="309"/>
      <c r="J158" s="309"/>
      <c r="K158" s="309"/>
      <c r="L158" s="309"/>
      <c r="M158" s="309"/>
      <c r="N158" s="309"/>
      <c r="O158" s="309"/>
      <c r="P158" s="309"/>
      <c r="Q158" s="309"/>
      <c r="R158" s="309"/>
      <c r="S158" s="309"/>
      <c r="T158" s="309"/>
      <c r="U158" s="309"/>
      <c r="V158" s="309"/>
      <c r="W158" s="309"/>
      <c r="X158" s="309"/>
      <c r="Y158" s="309"/>
      <c r="Z158" s="309"/>
      <c r="AA158" s="309"/>
      <c r="AB158" s="309"/>
      <c r="AC158" s="309"/>
      <c r="AD158" s="309"/>
      <c r="AE158" s="309"/>
      <c r="AF158" s="309"/>
      <c r="AG158" s="309"/>
      <c r="AH158" s="310"/>
    </row>
    <row r="159" spans="2:34" ht="21.75" customHeight="1" thickBot="1" x14ac:dyDescent="0.25">
      <c r="B159" s="314" t="s">
        <v>318</v>
      </c>
      <c r="C159" s="315"/>
      <c r="D159" s="315"/>
      <c r="E159" s="315"/>
      <c r="F159" s="315"/>
      <c r="G159" s="315"/>
      <c r="H159" s="315"/>
      <c r="I159" s="315"/>
      <c r="J159" s="315"/>
      <c r="K159" s="315"/>
      <c r="L159" s="315"/>
      <c r="M159" s="315"/>
      <c r="N159" s="315"/>
      <c r="O159" s="315"/>
      <c r="P159" s="315"/>
      <c r="Q159" s="315"/>
      <c r="R159" s="315"/>
      <c r="S159" s="315"/>
      <c r="T159" s="315"/>
      <c r="U159" s="315"/>
      <c r="V159" s="315"/>
      <c r="W159" s="315"/>
      <c r="X159" s="315"/>
      <c r="Y159" s="315"/>
      <c r="Z159" s="315"/>
      <c r="AA159" s="315"/>
      <c r="AB159" s="315"/>
      <c r="AC159" s="315"/>
      <c r="AD159" s="315"/>
      <c r="AE159" s="315"/>
      <c r="AF159" s="315"/>
      <c r="AG159" s="315"/>
      <c r="AH159" s="316"/>
    </row>
    <row r="160" spans="2:34" ht="11.25" customHeight="1" x14ac:dyDescent="0.2">
      <c r="B160" s="162"/>
      <c r="C160" s="162"/>
      <c r="D160" s="162"/>
      <c r="E160" s="162"/>
      <c r="F160" s="162"/>
      <c r="G160" s="162"/>
      <c r="H160" s="162"/>
      <c r="I160" s="162"/>
      <c r="J160" s="162"/>
      <c r="K160" s="162"/>
      <c r="L160" s="162"/>
      <c r="M160" s="162"/>
      <c r="N160" s="162"/>
      <c r="O160" s="162"/>
      <c r="P160" s="162"/>
      <c r="Q160" s="162"/>
      <c r="R160" s="162"/>
      <c r="S160" s="162"/>
      <c r="T160" s="162"/>
      <c r="U160" s="162"/>
      <c r="V160" s="162"/>
      <c r="W160" s="162"/>
      <c r="X160" s="162"/>
      <c r="Y160" s="162"/>
    </row>
    <row r="161" spans="2:46" ht="10.5" thickBot="1" x14ac:dyDescent="0.25">
      <c r="B161" s="161"/>
      <c r="C161" s="135"/>
      <c r="D161" s="180"/>
      <c r="E161" s="135"/>
      <c r="F161" s="135"/>
      <c r="G161" s="135"/>
      <c r="H161" s="46"/>
      <c r="I161" s="46"/>
      <c r="J161" s="46"/>
      <c r="M161" s="9"/>
      <c r="N161" s="9"/>
      <c r="O161" s="9"/>
      <c r="P161" s="9"/>
      <c r="Q161" s="9"/>
    </row>
    <row r="162" spans="2:46" ht="40.5" thickBot="1" x14ac:dyDescent="0.25">
      <c r="B162" s="47" t="s">
        <v>112</v>
      </c>
      <c r="C162" s="64" t="s">
        <v>164</v>
      </c>
      <c r="D162" s="87" t="s">
        <v>190</v>
      </c>
      <c r="E162" s="87" t="s">
        <v>191</v>
      </c>
      <c r="F162" s="96" t="s">
        <v>192</v>
      </c>
      <c r="G162" s="50" t="s">
        <v>157</v>
      </c>
      <c r="H162" s="64" t="s">
        <v>277</v>
      </c>
      <c r="I162" s="87" t="s">
        <v>264</v>
      </c>
      <c r="J162" s="87" t="s">
        <v>266</v>
      </c>
      <c r="K162" s="96" t="s">
        <v>278</v>
      </c>
      <c r="L162" s="50" t="s">
        <v>267</v>
      </c>
      <c r="M162" s="64" t="s">
        <v>320</v>
      </c>
      <c r="N162" s="87" t="s">
        <v>322</v>
      </c>
      <c r="O162" s="87" t="s">
        <v>323</v>
      </c>
      <c r="P162" s="96" t="s">
        <v>324</v>
      </c>
      <c r="Q162" s="50" t="s">
        <v>321</v>
      </c>
      <c r="R162" s="50" t="s">
        <v>150</v>
      </c>
      <c r="S162" s="173" t="s">
        <v>110</v>
      </c>
      <c r="T162" s="96" t="s">
        <v>107</v>
      </c>
      <c r="U162" s="50" t="s">
        <v>108</v>
      </c>
      <c r="V162" s="96" t="s">
        <v>279</v>
      </c>
      <c r="W162" s="87" t="s">
        <v>269</v>
      </c>
      <c r="X162" s="87" t="s">
        <v>270</v>
      </c>
      <c r="Y162" s="65" t="s">
        <v>280</v>
      </c>
      <c r="Z162" s="50" t="s">
        <v>271</v>
      </c>
      <c r="AA162" s="96" t="s">
        <v>325</v>
      </c>
      <c r="AB162" s="87" t="s">
        <v>326</v>
      </c>
      <c r="AC162" s="87" t="s">
        <v>327</v>
      </c>
      <c r="AD162" s="65" t="s">
        <v>328</v>
      </c>
      <c r="AE162" s="65" t="s">
        <v>386</v>
      </c>
      <c r="AF162" s="50" t="s">
        <v>329</v>
      </c>
      <c r="AG162" s="173" t="s">
        <v>260</v>
      </c>
      <c r="AH162" s="65" t="s">
        <v>261</v>
      </c>
      <c r="AI162" s="65" t="s">
        <v>330</v>
      </c>
      <c r="AJ162" s="49" t="s">
        <v>331</v>
      </c>
      <c r="AK162" s="50" t="s">
        <v>276</v>
      </c>
      <c r="AL162" s="64" t="s">
        <v>281</v>
      </c>
      <c r="AM162" s="87" t="s">
        <v>333</v>
      </c>
      <c r="AN162" s="96" t="s">
        <v>334</v>
      </c>
      <c r="AO162" s="50" t="s">
        <v>337</v>
      </c>
      <c r="AP162" s="64" t="s">
        <v>332</v>
      </c>
      <c r="AQ162" s="87" t="s">
        <v>338</v>
      </c>
      <c r="AR162" s="95" t="s">
        <v>339</v>
      </c>
      <c r="AS162" s="50" t="s">
        <v>340</v>
      </c>
      <c r="AT162" s="79" t="s">
        <v>220</v>
      </c>
    </row>
    <row r="163" spans="2:46" x14ac:dyDescent="0.2">
      <c r="B163" s="51" t="s">
        <v>83</v>
      </c>
      <c r="C163" s="62">
        <v>2.2774999999999999</v>
      </c>
      <c r="D163" s="30">
        <v>1.4025000000000001</v>
      </c>
      <c r="E163" s="30">
        <v>1.37</v>
      </c>
      <c r="F163" s="32">
        <v>0.51500000000000001</v>
      </c>
      <c r="G163" s="29">
        <v>5.5650000000000004</v>
      </c>
      <c r="H163" s="32">
        <v>2.2225000000000001</v>
      </c>
      <c r="I163" s="30">
        <v>0.92</v>
      </c>
      <c r="J163" s="30">
        <v>0.5625</v>
      </c>
      <c r="K163" s="31">
        <v>0.42749999999999999</v>
      </c>
      <c r="L163" s="29">
        <v>4.1325000000000003</v>
      </c>
      <c r="M163" s="62">
        <v>1.2250000000000001</v>
      </c>
      <c r="N163" s="30">
        <v>0.42249999999999999</v>
      </c>
      <c r="O163" s="30">
        <v>0.27</v>
      </c>
      <c r="P163" s="33">
        <v>0.115</v>
      </c>
      <c r="Q163" s="29">
        <v>2.0325000000000002</v>
      </c>
      <c r="R163" s="29">
        <v>11.73</v>
      </c>
      <c r="S163" s="174">
        <v>98.75</v>
      </c>
      <c r="T163" s="155">
        <v>97.5</v>
      </c>
      <c r="U163" s="80">
        <v>98.125</v>
      </c>
      <c r="V163" s="155">
        <v>99.5</v>
      </c>
      <c r="W163" s="144">
        <v>97.75</v>
      </c>
      <c r="X163" s="144">
        <v>93.25</v>
      </c>
      <c r="Y163" s="141">
        <v>92.5</v>
      </c>
      <c r="Z163" s="80">
        <v>95.75</v>
      </c>
      <c r="AA163" s="155">
        <v>92.5</v>
      </c>
      <c r="AB163" s="144">
        <v>90</v>
      </c>
      <c r="AC163" s="144">
        <v>85</v>
      </c>
      <c r="AD163" s="144">
        <v>60</v>
      </c>
      <c r="AE163" s="141">
        <v>15</v>
      </c>
      <c r="AF163" s="80">
        <v>79</v>
      </c>
      <c r="AG163" s="177">
        <v>1</v>
      </c>
      <c r="AH163" s="168">
        <v>1</v>
      </c>
      <c r="AI163" s="239">
        <v>1.1363636399999999</v>
      </c>
      <c r="AJ163" s="241">
        <v>1.4</v>
      </c>
      <c r="AK163" s="171">
        <v>1.0024999999999999</v>
      </c>
      <c r="AL163" s="140">
        <v>1.3325</v>
      </c>
      <c r="AM163" s="144">
        <v>43.75</v>
      </c>
      <c r="AN163" s="155">
        <v>15</v>
      </c>
      <c r="AO163" s="171">
        <v>2.3199999999999998</v>
      </c>
      <c r="AP163" s="140">
        <v>43.85</v>
      </c>
      <c r="AQ163" s="165">
        <v>4.75</v>
      </c>
      <c r="AR163" s="158">
        <v>5</v>
      </c>
      <c r="AS163" s="171">
        <v>4.7125000000000004</v>
      </c>
      <c r="AT163" s="94">
        <f>R163/R$168*100</f>
        <v>118.00804828973843</v>
      </c>
    </row>
    <row r="164" spans="2:46" x14ac:dyDescent="0.2">
      <c r="B164" s="52" t="s">
        <v>84</v>
      </c>
      <c r="C164" s="60">
        <v>2.5525000000000002</v>
      </c>
      <c r="D164" s="22">
        <v>1.605</v>
      </c>
      <c r="E164" s="22">
        <v>1.3574999999999999</v>
      </c>
      <c r="F164" s="24">
        <v>0.5575</v>
      </c>
      <c r="G164" s="21">
        <v>6.0724999999999998</v>
      </c>
      <c r="H164" s="24">
        <v>1.8174999999999999</v>
      </c>
      <c r="I164" s="22">
        <v>1.0024999999999999</v>
      </c>
      <c r="J164" s="22">
        <v>0.59250000000000003</v>
      </c>
      <c r="K164" s="23">
        <v>0.45</v>
      </c>
      <c r="L164" s="21">
        <v>3.8624999999999998</v>
      </c>
      <c r="M164" s="60">
        <v>0.8075</v>
      </c>
      <c r="N164" s="22">
        <v>0.38250000000000001</v>
      </c>
      <c r="O164" s="22">
        <v>0.22</v>
      </c>
      <c r="P164" s="25">
        <v>0.115</v>
      </c>
      <c r="Q164" s="21">
        <v>1.5249999999999999</v>
      </c>
      <c r="R164" s="21">
        <v>11.46</v>
      </c>
      <c r="S164" s="175">
        <v>98.5</v>
      </c>
      <c r="T164" s="156">
        <v>98.5</v>
      </c>
      <c r="U164" s="81">
        <v>98.5</v>
      </c>
      <c r="V164" s="156">
        <v>100</v>
      </c>
      <c r="W164" s="88">
        <v>98.5</v>
      </c>
      <c r="X164" s="88">
        <v>94.75</v>
      </c>
      <c r="Y164" s="142">
        <v>90.5</v>
      </c>
      <c r="Z164" s="81">
        <v>95.9375</v>
      </c>
      <c r="AA164" s="156">
        <v>90.5</v>
      </c>
      <c r="AB164" s="88">
        <v>62.5</v>
      </c>
      <c r="AC164" s="88">
        <v>67.5</v>
      </c>
      <c r="AD164" s="88">
        <v>47.5</v>
      </c>
      <c r="AE164" s="142">
        <v>17.5</v>
      </c>
      <c r="AF164" s="81">
        <v>63.6</v>
      </c>
      <c r="AG164" s="178">
        <v>2.5</v>
      </c>
      <c r="AH164" s="169">
        <v>1.625</v>
      </c>
      <c r="AI164" s="240">
        <v>1.5454545500000001</v>
      </c>
      <c r="AJ164" s="221">
        <v>2.6</v>
      </c>
      <c r="AK164" s="94">
        <v>1.97</v>
      </c>
      <c r="AL164" s="83">
        <v>3.6675</v>
      </c>
      <c r="AM164" s="88">
        <v>70</v>
      </c>
      <c r="AN164" s="156">
        <v>70</v>
      </c>
      <c r="AO164" s="94">
        <v>5.8875000000000002</v>
      </c>
      <c r="AP164" s="83">
        <v>50.45</v>
      </c>
      <c r="AQ164" s="166">
        <v>2.75</v>
      </c>
      <c r="AR164" s="159">
        <v>4.5</v>
      </c>
      <c r="AS164" s="94">
        <v>4.0999999999999996</v>
      </c>
      <c r="AT164" s="94">
        <f t="shared" ref="AT164:AT170" si="7">R164/R$168*100</f>
        <v>115.29175050301812</v>
      </c>
    </row>
    <row r="165" spans="2:46" x14ac:dyDescent="0.2">
      <c r="B165" s="52" t="s">
        <v>70</v>
      </c>
      <c r="C165" s="60">
        <v>2.145</v>
      </c>
      <c r="D165" s="22">
        <v>1.35</v>
      </c>
      <c r="E165" s="22">
        <v>1.2775000000000001</v>
      </c>
      <c r="F165" s="24">
        <v>0.4425</v>
      </c>
      <c r="G165" s="21">
        <v>5.2149999999999999</v>
      </c>
      <c r="H165" s="24">
        <v>2.11</v>
      </c>
      <c r="I165" s="22">
        <v>0.9</v>
      </c>
      <c r="J165" s="22">
        <v>0.54</v>
      </c>
      <c r="K165" s="23">
        <v>0.4425</v>
      </c>
      <c r="L165" s="21">
        <v>3.9925000000000002</v>
      </c>
      <c r="M165" s="60">
        <v>1.18</v>
      </c>
      <c r="N165" s="22">
        <v>0.40500000000000003</v>
      </c>
      <c r="O165" s="22">
        <v>0.29749999999999999</v>
      </c>
      <c r="P165" s="25">
        <v>0.115</v>
      </c>
      <c r="Q165" s="21">
        <v>1.9975000000000001</v>
      </c>
      <c r="R165" s="21">
        <v>11.205</v>
      </c>
      <c r="S165" s="175">
        <v>98.75</v>
      </c>
      <c r="T165" s="156">
        <v>97.25</v>
      </c>
      <c r="U165" s="81">
        <v>98</v>
      </c>
      <c r="V165" s="156">
        <v>100</v>
      </c>
      <c r="W165" s="88">
        <v>97.5</v>
      </c>
      <c r="X165" s="88">
        <v>91.25</v>
      </c>
      <c r="Y165" s="142">
        <v>78.75</v>
      </c>
      <c r="Z165" s="81">
        <v>91.875</v>
      </c>
      <c r="AA165" s="156">
        <v>78.75</v>
      </c>
      <c r="AB165" s="88">
        <v>87.5</v>
      </c>
      <c r="AC165" s="88">
        <v>86.25</v>
      </c>
      <c r="AD165" s="88">
        <v>70</v>
      </c>
      <c r="AE165" s="142">
        <v>20</v>
      </c>
      <c r="AF165" s="81">
        <v>77</v>
      </c>
      <c r="AG165" s="178">
        <v>1</v>
      </c>
      <c r="AH165" s="169">
        <v>1</v>
      </c>
      <c r="AI165" s="240">
        <v>1.1363636399999999</v>
      </c>
      <c r="AJ165" s="221">
        <v>1.6</v>
      </c>
      <c r="AK165" s="94">
        <v>1.0649999999999999</v>
      </c>
      <c r="AL165" s="83">
        <v>1</v>
      </c>
      <c r="AM165" s="88">
        <v>42.5</v>
      </c>
      <c r="AN165" s="156">
        <v>15</v>
      </c>
      <c r="AO165" s="94">
        <v>2.21</v>
      </c>
      <c r="AP165" s="83">
        <v>43.95</v>
      </c>
      <c r="AQ165" s="166">
        <v>4.25</v>
      </c>
      <c r="AR165" s="159">
        <v>4.75</v>
      </c>
      <c r="AS165" s="94">
        <v>4.4649999999999999</v>
      </c>
      <c r="AT165" s="94">
        <f t="shared" si="7"/>
        <v>112.72635814889335</v>
      </c>
    </row>
    <row r="166" spans="2:46" x14ac:dyDescent="0.2">
      <c r="B166" s="52" t="s">
        <v>80</v>
      </c>
      <c r="C166" s="60">
        <v>2.1025</v>
      </c>
      <c r="D166" s="22">
        <v>1.2725</v>
      </c>
      <c r="E166" s="22">
        <v>1.1475</v>
      </c>
      <c r="F166" s="24">
        <v>0.44750000000000001</v>
      </c>
      <c r="G166" s="21">
        <v>4.97</v>
      </c>
      <c r="H166" s="24">
        <v>2.2549999999999999</v>
      </c>
      <c r="I166" s="22">
        <v>0.9375</v>
      </c>
      <c r="J166" s="22">
        <v>0.57750000000000001</v>
      </c>
      <c r="K166" s="23">
        <v>0.4</v>
      </c>
      <c r="L166" s="21">
        <v>4.17</v>
      </c>
      <c r="M166" s="60">
        <v>1.165</v>
      </c>
      <c r="N166" s="22">
        <v>0.38750000000000001</v>
      </c>
      <c r="O166" s="22">
        <v>0.3075</v>
      </c>
      <c r="P166" s="25">
        <v>0.19750000000000001</v>
      </c>
      <c r="Q166" s="21">
        <v>2.0575000000000001</v>
      </c>
      <c r="R166" s="21">
        <v>11.1975</v>
      </c>
      <c r="S166" s="175">
        <v>98.25</v>
      </c>
      <c r="T166" s="156">
        <v>98</v>
      </c>
      <c r="U166" s="81">
        <v>98.125</v>
      </c>
      <c r="V166" s="156">
        <v>99</v>
      </c>
      <c r="W166" s="88">
        <v>98.5</v>
      </c>
      <c r="X166" s="88">
        <v>93.5</v>
      </c>
      <c r="Y166" s="142">
        <v>86.25</v>
      </c>
      <c r="Z166" s="81">
        <v>94.3125</v>
      </c>
      <c r="AA166" s="156">
        <v>86.25</v>
      </c>
      <c r="AB166" s="88">
        <v>90</v>
      </c>
      <c r="AC166" s="88">
        <v>87.5</v>
      </c>
      <c r="AD166" s="88">
        <v>77.5</v>
      </c>
      <c r="AE166" s="142">
        <v>25</v>
      </c>
      <c r="AF166" s="81">
        <v>80.25</v>
      </c>
      <c r="AG166" s="178">
        <v>1</v>
      </c>
      <c r="AH166" s="169">
        <v>1.25</v>
      </c>
      <c r="AI166" s="240">
        <v>1.1363636399999999</v>
      </c>
      <c r="AJ166" s="221">
        <v>1.6</v>
      </c>
      <c r="AK166" s="94">
        <v>1.1274999999999999</v>
      </c>
      <c r="AL166" s="83">
        <v>1</v>
      </c>
      <c r="AM166" s="88">
        <v>37.5</v>
      </c>
      <c r="AN166" s="156">
        <v>10</v>
      </c>
      <c r="AO166" s="94">
        <v>1.8325</v>
      </c>
      <c r="AP166" s="83">
        <v>41.1</v>
      </c>
      <c r="AQ166" s="166">
        <v>4.75</v>
      </c>
      <c r="AR166" s="159">
        <v>4.75</v>
      </c>
      <c r="AS166" s="94">
        <v>4.5374999999999996</v>
      </c>
      <c r="AT166" s="94">
        <f t="shared" si="7"/>
        <v>112.65090543259558</v>
      </c>
    </row>
    <row r="167" spans="2:46" x14ac:dyDescent="0.2">
      <c r="B167" s="52" t="s">
        <v>15</v>
      </c>
      <c r="C167" s="60">
        <v>2.1775000000000002</v>
      </c>
      <c r="D167" s="22">
        <v>1.52</v>
      </c>
      <c r="E167" s="22">
        <v>1.29</v>
      </c>
      <c r="F167" s="24">
        <v>0.51500000000000001</v>
      </c>
      <c r="G167" s="21">
        <v>5.5025000000000004</v>
      </c>
      <c r="H167" s="24">
        <v>2</v>
      </c>
      <c r="I167" s="22">
        <v>1.1225000000000001</v>
      </c>
      <c r="J167" s="22">
        <v>0.56999999999999995</v>
      </c>
      <c r="K167" s="23">
        <v>0.35249999999999998</v>
      </c>
      <c r="L167" s="21">
        <v>4.0449999999999999</v>
      </c>
      <c r="M167" s="60">
        <v>0.87250000000000005</v>
      </c>
      <c r="N167" s="22">
        <v>0.375</v>
      </c>
      <c r="O167" s="22">
        <v>0.23499999999999999</v>
      </c>
      <c r="P167" s="25">
        <v>0.1275</v>
      </c>
      <c r="Q167" s="21">
        <v>1.61</v>
      </c>
      <c r="R167" s="21">
        <v>11.157500000000001</v>
      </c>
      <c r="S167" s="175">
        <v>98.75</v>
      </c>
      <c r="T167" s="156">
        <v>91</v>
      </c>
      <c r="U167" s="81">
        <v>94.875</v>
      </c>
      <c r="V167" s="156">
        <v>100</v>
      </c>
      <c r="W167" s="88">
        <v>99</v>
      </c>
      <c r="X167" s="88">
        <v>93.5</v>
      </c>
      <c r="Y167" s="142">
        <v>82.5</v>
      </c>
      <c r="Z167" s="81">
        <v>93.75</v>
      </c>
      <c r="AA167" s="156">
        <v>82.5</v>
      </c>
      <c r="AB167" s="88">
        <v>77.5</v>
      </c>
      <c r="AC167" s="88">
        <v>76.25</v>
      </c>
      <c r="AD167" s="88">
        <v>60</v>
      </c>
      <c r="AE167" s="142">
        <v>20</v>
      </c>
      <c r="AF167" s="81">
        <v>70.75</v>
      </c>
      <c r="AG167" s="178">
        <v>1.375</v>
      </c>
      <c r="AH167" s="169">
        <v>1.625</v>
      </c>
      <c r="AI167" s="240">
        <v>1.1363636399999999</v>
      </c>
      <c r="AJ167" s="221">
        <v>2</v>
      </c>
      <c r="AK167" s="94">
        <v>1.41</v>
      </c>
      <c r="AL167" s="83">
        <v>2</v>
      </c>
      <c r="AM167" s="88">
        <v>52.5</v>
      </c>
      <c r="AN167" s="156">
        <v>35</v>
      </c>
      <c r="AO167" s="94">
        <v>3.585</v>
      </c>
      <c r="AP167" s="83">
        <v>49.55</v>
      </c>
      <c r="AQ167" s="166">
        <v>3.5</v>
      </c>
      <c r="AR167" s="159">
        <v>5</v>
      </c>
      <c r="AS167" s="94">
        <v>4.4874999999999998</v>
      </c>
      <c r="AT167" s="94">
        <f t="shared" si="7"/>
        <v>112.24849094567406</v>
      </c>
    </row>
    <row r="168" spans="2:46" x14ac:dyDescent="0.2">
      <c r="B168" s="52" t="s">
        <v>7</v>
      </c>
      <c r="C168" s="60">
        <v>1.65</v>
      </c>
      <c r="D168" s="22">
        <v>1.39</v>
      </c>
      <c r="E168" s="22">
        <v>1.1375</v>
      </c>
      <c r="F168" s="24">
        <v>0.34499999999999997</v>
      </c>
      <c r="G168" s="21">
        <v>4.5225</v>
      </c>
      <c r="H168" s="24">
        <v>2.17</v>
      </c>
      <c r="I168" s="22">
        <v>0.85750000000000004</v>
      </c>
      <c r="J168" s="22">
        <v>0.50249999999999995</v>
      </c>
      <c r="K168" s="23">
        <v>0.36249999999999999</v>
      </c>
      <c r="L168" s="21">
        <v>3.8925000000000001</v>
      </c>
      <c r="M168" s="60">
        <v>0.84750000000000003</v>
      </c>
      <c r="N168" s="22">
        <v>0.32500000000000001</v>
      </c>
      <c r="O168" s="22">
        <v>0.26</v>
      </c>
      <c r="P168" s="25">
        <v>9.2499999999999999E-2</v>
      </c>
      <c r="Q168" s="21">
        <v>1.5249999999999999</v>
      </c>
      <c r="R168" s="21">
        <v>9.94</v>
      </c>
      <c r="S168" s="175">
        <v>98.25</v>
      </c>
      <c r="T168" s="156">
        <v>92</v>
      </c>
      <c r="U168" s="81">
        <v>95.125</v>
      </c>
      <c r="V168" s="156">
        <v>97.75</v>
      </c>
      <c r="W168" s="88">
        <v>96</v>
      </c>
      <c r="X168" s="88">
        <v>75</v>
      </c>
      <c r="Y168" s="142">
        <v>58.75</v>
      </c>
      <c r="Z168" s="81">
        <v>81.875</v>
      </c>
      <c r="AA168" s="156">
        <v>58.75</v>
      </c>
      <c r="AB168" s="88">
        <v>60</v>
      </c>
      <c r="AC168" s="88">
        <v>35</v>
      </c>
      <c r="AD168" s="88">
        <v>27.5</v>
      </c>
      <c r="AE168" s="142">
        <v>5.25</v>
      </c>
      <c r="AF168" s="81">
        <v>38.5</v>
      </c>
      <c r="AG168" s="178">
        <v>1</v>
      </c>
      <c r="AH168" s="169">
        <v>1.125</v>
      </c>
      <c r="AI168" s="240">
        <v>1.2045454499999999</v>
      </c>
      <c r="AJ168" s="221">
        <v>2</v>
      </c>
      <c r="AK168" s="94">
        <v>1.2524999999999999</v>
      </c>
      <c r="AL168" s="83">
        <v>1</v>
      </c>
      <c r="AM168" s="88">
        <v>32.5</v>
      </c>
      <c r="AN168" s="156">
        <v>20</v>
      </c>
      <c r="AO168" s="94">
        <v>2.04</v>
      </c>
      <c r="AP168" s="83">
        <v>43.65</v>
      </c>
      <c r="AQ168" s="166">
        <v>3.75</v>
      </c>
      <c r="AR168" s="159">
        <v>3</v>
      </c>
      <c r="AS168" s="94">
        <v>3.7050000000000001</v>
      </c>
      <c r="AT168" s="94">
        <f t="shared" si="7"/>
        <v>100</v>
      </c>
    </row>
    <row r="169" spans="2:46" x14ac:dyDescent="0.2">
      <c r="B169" s="52" t="s">
        <v>82</v>
      </c>
      <c r="C169" s="60">
        <v>1.87</v>
      </c>
      <c r="D169" s="22">
        <v>0.97</v>
      </c>
      <c r="E169" s="22">
        <v>0.86</v>
      </c>
      <c r="F169" s="24">
        <v>0.22750000000000001</v>
      </c>
      <c r="G169" s="21">
        <v>3.9275000000000002</v>
      </c>
      <c r="H169" s="24">
        <v>1.625</v>
      </c>
      <c r="I169" s="22">
        <v>0.52749999999999997</v>
      </c>
      <c r="J169" s="22">
        <v>0.47249999999999998</v>
      </c>
      <c r="K169" s="23">
        <v>0.38250000000000001</v>
      </c>
      <c r="L169" s="21">
        <v>3.0074999999999998</v>
      </c>
      <c r="M169" s="60">
        <v>0.70750000000000002</v>
      </c>
      <c r="N169" s="22">
        <v>0.19500000000000001</v>
      </c>
      <c r="O169" s="22">
        <v>0.17749999999999999</v>
      </c>
      <c r="P169" s="25">
        <v>0.05</v>
      </c>
      <c r="Q169" s="21">
        <v>1.1299999999999999</v>
      </c>
      <c r="R169" s="21">
        <v>8.0649999999999995</v>
      </c>
      <c r="S169" s="175">
        <v>90</v>
      </c>
      <c r="T169" s="156">
        <v>76.25</v>
      </c>
      <c r="U169" s="81">
        <v>83.125</v>
      </c>
      <c r="V169" s="156">
        <v>91.5</v>
      </c>
      <c r="W169" s="88">
        <v>70</v>
      </c>
      <c r="X169" s="88">
        <v>5.75</v>
      </c>
      <c r="Y169" s="142">
        <v>10</v>
      </c>
      <c r="Z169" s="81">
        <v>44.3125</v>
      </c>
      <c r="AA169" s="156">
        <v>10</v>
      </c>
      <c r="AB169" s="88">
        <v>15</v>
      </c>
      <c r="AC169" s="88">
        <v>10</v>
      </c>
      <c r="AD169" s="88">
        <v>6.25</v>
      </c>
      <c r="AE169" s="142">
        <v>2.5</v>
      </c>
      <c r="AF169" s="81">
        <v>9.25</v>
      </c>
      <c r="AG169" s="178">
        <v>4</v>
      </c>
      <c r="AH169" s="169">
        <v>3.375</v>
      </c>
      <c r="AI169" s="240">
        <v>3.0454545500000001</v>
      </c>
      <c r="AJ169" s="221">
        <v>4</v>
      </c>
      <c r="AK169" s="94">
        <v>3.7825000000000002</v>
      </c>
      <c r="AL169" s="83">
        <v>10</v>
      </c>
      <c r="AM169" s="88">
        <v>82.5</v>
      </c>
      <c r="AN169" s="156">
        <v>81.25</v>
      </c>
      <c r="AO169" s="94">
        <v>8.7925000000000004</v>
      </c>
      <c r="AP169" s="83">
        <v>36.65</v>
      </c>
      <c r="AQ169" s="166">
        <v>2.75</v>
      </c>
      <c r="AR169" s="159">
        <v>2</v>
      </c>
      <c r="AS169" s="94">
        <v>2.8050000000000002</v>
      </c>
      <c r="AT169" s="94">
        <f t="shared" si="7"/>
        <v>81.136820925553323</v>
      </c>
    </row>
    <row r="170" spans="2:46" x14ac:dyDescent="0.2">
      <c r="B170" s="52" t="s">
        <v>81</v>
      </c>
      <c r="C170" s="60">
        <v>2.0150000000000001</v>
      </c>
      <c r="D170" s="22">
        <v>0.90749999999999997</v>
      </c>
      <c r="E170" s="22">
        <v>0.64249999999999996</v>
      </c>
      <c r="F170" s="24">
        <v>0.19</v>
      </c>
      <c r="G170" s="21">
        <v>3.7549999999999999</v>
      </c>
      <c r="H170" s="24">
        <v>1.4824999999999999</v>
      </c>
      <c r="I170" s="22">
        <v>0.42499999999999999</v>
      </c>
      <c r="J170" s="22">
        <v>0.63749999999999996</v>
      </c>
      <c r="K170" s="23">
        <v>0.39</v>
      </c>
      <c r="L170" s="21">
        <v>2.9350000000000001</v>
      </c>
      <c r="M170" s="60">
        <v>0.48749999999999999</v>
      </c>
      <c r="N170" s="22">
        <v>0.13250000000000001</v>
      </c>
      <c r="O170" s="22">
        <v>0.1525</v>
      </c>
      <c r="P170" s="25">
        <v>4.7500000000000001E-2</v>
      </c>
      <c r="Q170" s="21">
        <v>0.82</v>
      </c>
      <c r="R170" s="21">
        <v>7.51</v>
      </c>
      <c r="S170" s="175">
        <v>75</v>
      </c>
      <c r="T170" s="156">
        <v>55</v>
      </c>
      <c r="U170" s="81">
        <v>65</v>
      </c>
      <c r="V170" s="156">
        <v>76.25</v>
      </c>
      <c r="W170" s="88">
        <v>46.25</v>
      </c>
      <c r="X170" s="88">
        <v>2</v>
      </c>
      <c r="Y170" s="142">
        <v>2.75</v>
      </c>
      <c r="Z170" s="81">
        <v>31.8125</v>
      </c>
      <c r="AA170" s="156">
        <v>2.75</v>
      </c>
      <c r="AB170" s="88">
        <v>1.5</v>
      </c>
      <c r="AC170" s="88">
        <v>1</v>
      </c>
      <c r="AD170" s="88">
        <v>0.25</v>
      </c>
      <c r="AE170" s="142">
        <v>0</v>
      </c>
      <c r="AF170" s="81">
        <v>1.1499999999999999</v>
      </c>
      <c r="AG170" s="178">
        <v>4</v>
      </c>
      <c r="AH170" s="169">
        <v>3.375</v>
      </c>
      <c r="AI170" s="240">
        <v>3.8636363600000001</v>
      </c>
      <c r="AJ170" s="221">
        <v>3.2</v>
      </c>
      <c r="AK170" s="94">
        <v>3.91</v>
      </c>
      <c r="AL170" s="83">
        <v>10.375</v>
      </c>
      <c r="AM170" s="88">
        <v>84.947500000000005</v>
      </c>
      <c r="AN170" s="156">
        <v>84.87</v>
      </c>
      <c r="AO170" s="94">
        <v>9.1174999999999997</v>
      </c>
      <c r="AP170" s="83">
        <v>37.549999999999997</v>
      </c>
      <c r="AQ170" s="166">
        <v>2.6675</v>
      </c>
      <c r="AR170" s="159">
        <v>2.8824999999999998</v>
      </c>
      <c r="AS170" s="94">
        <v>3.1</v>
      </c>
      <c r="AT170" s="94">
        <f t="shared" si="7"/>
        <v>75.553319919517108</v>
      </c>
    </row>
    <row r="171" spans="2:46" x14ac:dyDescent="0.2">
      <c r="B171" s="52"/>
      <c r="C171" s="60"/>
      <c r="D171" s="22"/>
      <c r="E171" s="22"/>
      <c r="F171" s="24"/>
      <c r="G171" s="21"/>
      <c r="H171" s="24"/>
      <c r="I171" s="22"/>
      <c r="J171" s="22"/>
      <c r="K171" s="23"/>
      <c r="L171" s="21"/>
      <c r="M171" s="60"/>
      <c r="N171" s="22"/>
      <c r="O171" s="22"/>
      <c r="P171" s="25"/>
      <c r="Q171" s="21"/>
      <c r="R171" s="21"/>
      <c r="S171" s="118"/>
      <c r="T171" s="24"/>
      <c r="U171" s="21"/>
      <c r="V171" s="24"/>
      <c r="W171" s="22"/>
      <c r="X171" s="22"/>
      <c r="Y171" s="23"/>
      <c r="Z171" s="21"/>
      <c r="AA171" s="24"/>
      <c r="AB171" s="22"/>
      <c r="AC171" s="22"/>
      <c r="AD171" s="22"/>
      <c r="AE171" s="23"/>
      <c r="AF171" s="21"/>
      <c r="AG171" s="118"/>
      <c r="AH171" s="24"/>
      <c r="AI171" s="23"/>
      <c r="AJ171" s="20"/>
      <c r="AK171" s="21"/>
      <c r="AL171" s="83"/>
      <c r="AM171" s="88"/>
      <c r="AN171" s="156"/>
      <c r="AO171" s="81"/>
      <c r="AP171" s="60"/>
      <c r="AQ171" s="22"/>
      <c r="AR171" s="159"/>
      <c r="AS171" s="21"/>
      <c r="AT171" s="94"/>
    </row>
    <row r="172" spans="2:46" x14ac:dyDescent="0.2">
      <c r="B172" s="52" t="s">
        <v>11</v>
      </c>
      <c r="C172" s="77">
        <v>2.0987499999999999</v>
      </c>
      <c r="D172" s="99">
        <v>1.3021879999999999</v>
      </c>
      <c r="E172" s="99">
        <v>1.135313</v>
      </c>
      <c r="F172" s="97">
        <v>0.40500000000000003</v>
      </c>
      <c r="G172" s="101">
        <v>4.9412500000000001</v>
      </c>
      <c r="H172" s="97">
        <v>1.960313</v>
      </c>
      <c r="I172" s="99">
        <v>0.83656299999999995</v>
      </c>
      <c r="J172" s="99">
        <v>0.55687500000000001</v>
      </c>
      <c r="K172" s="220">
        <v>0.40093800000000002</v>
      </c>
      <c r="L172" s="101">
        <v>3.7546879999999998</v>
      </c>
      <c r="M172" s="77">
        <v>0.91156300000000001</v>
      </c>
      <c r="N172" s="99">
        <v>0.32812000000000002</v>
      </c>
      <c r="O172" s="99">
        <v>0.24</v>
      </c>
      <c r="P172" s="163">
        <v>0.1075</v>
      </c>
      <c r="Q172" s="101">
        <v>1.587188</v>
      </c>
      <c r="R172" s="101">
        <v>10.28313</v>
      </c>
      <c r="S172" s="176">
        <v>94.53125</v>
      </c>
      <c r="T172" s="164">
        <v>88.1875</v>
      </c>
      <c r="U172" s="146">
        <v>91.359380000000002</v>
      </c>
      <c r="V172" s="164">
        <v>95.5</v>
      </c>
      <c r="W172" s="145">
        <v>87.9375</v>
      </c>
      <c r="X172" s="145">
        <v>68.625</v>
      </c>
      <c r="Y172" s="143">
        <v>62.75</v>
      </c>
      <c r="Z172" s="146">
        <v>78.703130000000002</v>
      </c>
      <c r="AA172" s="164">
        <v>62.75</v>
      </c>
      <c r="AB172" s="145">
        <v>60.5</v>
      </c>
      <c r="AC172" s="145">
        <v>56.0625</v>
      </c>
      <c r="AD172" s="145">
        <v>43.625</v>
      </c>
      <c r="AE172" s="143">
        <v>13.15625</v>
      </c>
      <c r="AF172" s="146">
        <v>52.4375</v>
      </c>
      <c r="AG172" s="179">
        <v>1.984375</v>
      </c>
      <c r="AH172" s="170">
        <v>1.796875</v>
      </c>
      <c r="AI172" s="236">
        <v>1.775568</v>
      </c>
      <c r="AJ172" s="183">
        <v>2.2999999999999998</v>
      </c>
      <c r="AK172" s="172">
        <v>1.94</v>
      </c>
      <c r="AL172" s="139">
        <v>3.796875</v>
      </c>
      <c r="AM172" s="145">
        <v>55.77469</v>
      </c>
      <c r="AN172" s="164">
        <v>41.39</v>
      </c>
      <c r="AO172" s="172">
        <v>4.4731249999999996</v>
      </c>
      <c r="AP172" s="139">
        <v>43.34375</v>
      </c>
      <c r="AQ172" s="167">
        <v>3.6459380000000001</v>
      </c>
      <c r="AR172" s="223">
        <v>3.9853130000000001</v>
      </c>
      <c r="AS172" s="172">
        <v>3.9890629999999998</v>
      </c>
      <c r="AT172" s="94"/>
    </row>
    <row r="173" spans="2:46" x14ac:dyDescent="0.2">
      <c r="B173" s="52" t="s">
        <v>12</v>
      </c>
      <c r="C173" s="77">
        <v>0.72870000000000001</v>
      </c>
      <c r="D173" s="99">
        <v>0.13120000000000001</v>
      </c>
      <c r="E173" s="99">
        <v>0.32519999999999999</v>
      </c>
      <c r="F173" s="97">
        <v>0.1116</v>
      </c>
      <c r="G173" s="101">
        <v>1.1922999999999999</v>
      </c>
      <c r="H173" s="97">
        <v>0.33150000000000002</v>
      </c>
      <c r="I173" s="99">
        <v>0.13469999999999999</v>
      </c>
      <c r="J173" s="99">
        <v>0.11119999999999999</v>
      </c>
      <c r="K173" s="220">
        <v>0.1135</v>
      </c>
      <c r="L173" s="101">
        <v>0.41470000000000001</v>
      </c>
      <c r="M173" s="77">
        <v>0.21990000000000001</v>
      </c>
      <c r="N173" s="99">
        <v>6.3500000000000001E-2</v>
      </c>
      <c r="O173" s="99">
        <v>6.9500000000000006E-2</v>
      </c>
      <c r="P173" s="163">
        <v>8.1199999999999994E-2</v>
      </c>
      <c r="Q173" s="101">
        <v>0.31879999999999997</v>
      </c>
      <c r="R173" s="101">
        <v>1.5006999999999999</v>
      </c>
      <c r="S173" s="176">
        <v>12.552</v>
      </c>
      <c r="T173" s="164">
        <v>19.486999999999998</v>
      </c>
      <c r="U173" s="146">
        <v>15.499000000000001</v>
      </c>
      <c r="V173" s="164">
        <v>19.611999999999998</v>
      </c>
      <c r="W173" s="145">
        <v>11.935</v>
      </c>
      <c r="X173" s="145">
        <v>5.7424999999999997</v>
      </c>
      <c r="Y173" s="143">
        <v>11.945</v>
      </c>
      <c r="Z173" s="146">
        <v>7.7112999999999996</v>
      </c>
      <c r="AA173" s="164">
        <v>11.945</v>
      </c>
      <c r="AB173" s="145">
        <v>14.695</v>
      </c>
      <c r="AC173" s="145">
        <v>15.680999999999999</v>
      </c>
      <c r="AD173" s="145">
        <v>22.184000000000001</v>
      </c>
      <c r="AE173" s="143">
        <v>8.5303000000000004</v>
      </c>
      <c r="AF173" s="146">
        <v>11.260999999999999</v>
      </c>
      <c r="AG173" s="179">
        <v>0.38990000000000002</v>
      </c>
      <c r="AH173" s="170">
        <v>0.59289999999999998</v>
      </c>
      <c r="AI173" s="236">
        <v>0.49630000000000002</v>
      </c>
      <c r="AJ173" s="183">
        <v>0.78080000000000005</v>
      </c>
      <c r="AK173" s="172">
        <v>0.41049999999999998</v>
      </c>
      <c r="AL173" s="139">
        <v>0.61599999999999999</v>
      </c>
      <c r="AM173" s="145">
        <v>11.939</v>
      </c>
      <c r="AN173" s="164">
        <v>17.193999999999999</v>
      </c>
      <c r="AO173" s="172">
        <v>0.85050000000000003</v>
      </c>
      <c r="AP173" s="139">
        <v>3.8582999999999998</v>
      </c>
      <c r="AQ173" s="167">
        <v>0.89570000000000005</v>
      </c>
      <c r="AR173" s="223">
        <v>1.3534999999999999</v>
      </c>
      <c r="AS173" s="172">
        <v>0.60509999999999997</v>
      </c>
      <c r="AT173" s="94"/>
    </row>
    <row r="174" spans="2:46" ht="10.5" thickBot="1" x14ac:dyDescent="0.25">
      <c r="B174" s="181" t="s">
        <v>13</v>
      </c>
      <c r="C174" s="201">
        <v>23.610320000000002</v>
      </c>
      <c r="D174" s="198">
        <v>6.8541350000000003</v>
      </c>
      <c r="E174" s="198">
        <v>19.479800000000001</v>
      </c>
      <c r="F174" s="199">
        <v>18.74446</v>
      </c>
      <c r="G174" s="200">
        <v>16.408819999999999</v>
      </c>
      <c r="H174" s="199">
        <v>11.499549999999999</v>
      </c>
      <c r="I174" s="198">
        <v>10.95078</v>
      </c>
      <c r="J174" s="198">
        <v>13.576599999999999</v>
      </c>
      <c r="K174" s="205">
        <v>19.251719999999999</v>
      </c>
      <c r="L174" s="200">
        <v>7.5107499999999998</v>
      </c>
      <c r="M174" s="201">
        <v>16.403649999999999</v>
      </c>
      <c r="N174" s="198">
        <v>13.15672</v>
      </c>
      <c r="O174" s="198">
        <v>19.70664</v>
      </c>
      <c r="P174" s="219">
        <v>51.393819999999998</v>
      </c>
      <c r="Q174" s="200">
        <v>13.65865</v>
      </c>
      <c r="R174" s="200">
        <v>9.9243690000000004</v>
      </c>
      <c r="S174" s="204">
        <v>9.0298979999999993</v>
      </c>
      <c r="T174" s="199">
        <v>15.02697</v>
      </c>
      <c r="U174" s="200">
        <v>11.53668</v>
      </c>
      <c r="V174" s="199">
        <v>13.96566</v>
      </c>
      <c r="W174" s="198">
        <v>9.2296709999999997</v>
      </c>
      <c r="X174" s="198">
        <v>5.6905279999999996</v>
      </c>
      <c r="Y174" s="205">
        <v>12.945510000000001</v>
      </c>
      <c r="Z174" s="200">
        <v>6.6629350000000001</v>
      </c>
      <c r="AA174" s="199">
        <v>12.945510000000001</v>
      </c>
      <c r="AB174" s="198">
        <v>16.517119999999998</v>
      </c>
      <c r="AC174" s="198">
        <v>19.020579999999999</v>
      </c>
      <c r="AD174" s="198">
        <v>34.580779999999997</v>
      </c>
      <c r="AE174" s="205">
        <v>44.092260000000003</v>
      </c>
      <c r="AF174" s="200">
        <v>14.604229999999999</v>
      </c>
      <c r="AG174" s="204">
        <v>13.36265</v>
      </c>
      <c r="AH174" s="199">
        <v>22.439240000000002</v>
      </c>
      <c r="AI174" s="205">
        <v>19.00703</v>
      </c>
      <c r="AJ174" s="222">
        <v>23.08465</v>
      </c>
      <c r="AK174" s="200">
        <v>14.389089999999999</v>
      </c>
      <c r="AL174" s="201">
        <v>11.032590000000001</v>
      </c>
      <c r="AM174" s="198">
        <v>14.55705</v>
      </c>
      <c r="AN174" s="199">
        <v>28.249210000000001</v>
      </c>
      <c r="AO174" s="200">
        <v>12.93018</v>
      </c>
      <c r="AP174" s="201">
        <v>6.0533720000000004</v>
      </c>
      <c r="AQ174" s="100">
        <v>16.707370000000001</v>
      </c>
      <c r="AR174" s="219">
        <v>23.09562</v>
      </c>
      <c r="AS174" s="200">
        <v>10.31598</v>
      </c>
      <c r="AT174" s="202"/>
    </row>
    <row r="175" spans="2:46" ht="15" customHeight="1" x14ac:dyDescent="0.2">
      <c r="B175" s="317" t="s">
        <v>233</v>
      </c>
      <c r="C175" s="318"/>
      <c r="D175" s="318"/>
      <c r="E175" s="318"/>
      <c r="F175" s="318"/>
      <c r="G175" s="318"/>
      <c r="H175" s="318"/>
      <c r="I175" s="318"/>
      <c r="J175" s="318"/>
      <c r="K175" s="318"/>
      <c r="L175" s="318"/>
      <c r="M175" s="318"/>
      <c r="N175" s="318"/>
      <c r="O175" s="318"/>
      <c r="P175" s="318"/>
      <c r="Q175" s="318"/>
      <c r="R175" s="318"/>
      <c r="S175" s="318"/>
      <c r="T175" s="318"/>
      <c r="U175" s="318"/>
      <c r="V175" s="318"/>
      <c r="W175" s="318"/>
      <c r="X175" s="318"/>
      <c r="Y175" s="318"/>
      <c r="Z175" s="318"/>
      <c r="AA175" s="318"/>
      <c r="AB175" s="318"/>
      <c r="AC175" s="318"/>
      <c r="AD175" s="318"/>
      <c r="AE175" s="318"/>
      <c r="AF175" s="318"/>
      <c r="AG175" s="318"/>
      <c r="AH175" s="318"/>
      <c r="AI175" s="318"/>
      <c r="AJ175" s="318"/>
      <c r="AK175" s="318"/>
      <c r="AL175" s="318"/>
      <c r="AM175" s="318"/>
      <c r="AN175" s="318"/>
      <c r="AO175" s="318"/>
      <c r="AP175" s="318"/>
      <c r="AQ175" s="318"/>
      <c r="AR175" s="318"/>
      <c r="AS175" s="318"/>
      <c r="AT175" s="319"/>
    </row>
    <row r="176" spans="2:46" ht="15" customHeight="1" x14ac:dyDescent="0.2">
      <c r="B176" s="323" t="s">
        <v>335</v>
      </c>
      <c r="C176" s="324"/>
      <c r="D176" s="324"/>
      <c r="E176" s="324"/>
      <c r="F176" s="324"/>
      <c r="G176" s="324"/>
      <c r="H176" s="324"/>
      <c r="I176" s="324"/>
      <c r="J176" s="324"/>
      <c r="K176" s="324"/>
      <c r="L176" s="324"/>
      <c r="M176" s="324"/>
      <c r="N176" s="324"/>
      <c r="O176" s="324"/>
      <c r="P176" s="324"/>
      <c r="Q176" s="324"/>
      <c r="R176" s="324"/>
      <c r="S176" s="324"/>
      <c r="T176" s="324"/>
      <c r="U176" s="324"/>
      <c r="V176" s="324"/>
      <c r="W176" s="324"/>
      <c r="X176" s="324"/>
      <c r="Y176" s="324"/>
      <c r="Z176" s="324"/>
      <c r="AA176" s="324"/>
      <c r="AB176" s="324"/>
      <c r="AC176" s="324"/>
      <c r="AD176" s="324"/>
      <c r="AE176" s="324"/>
      <c r="AF176" s="324"/>
      <c r="AG176" s="324"/>
      <c r="AH176" s="324"/>
      <c r="AI176" s="324"/>
      <c r="AJ176" s="324"/>
      <c r="AK176" s="324"/>
      <c r="AL176" s="324"/>
      <c r="AM176" s="324"/>
      <c r="AN176" s="324"/>
      <c r="AO176" s="324"/>
      <c r="AP176" s="324"/>
      <c r="AQ176" s="324"/>
      <c r="AR176" s="324"/>
      <c r="AS176" s="324"/>
      <c r="AT176" s="325"/>
    </row>
    <row r="177" spans="2:46" ht="15" customHeight="1" x14ac:dyDescent="0.2">
      <c r="B177" s="323" t="s">
        <v>336</v>
      </c>
      <c r="C177" s="324"/>
      <c r="D177" s="324"/>
      <c r="E177" s="324"/>
      <c r="F177" s="324"/>
      <c r="G177" s="324"/>
      <c r="H177" s="324"/>
      <c r="I177" s="324"/>
      <c r="J177" s="324"/>
      <c r="K177" s="324"/>
      <c r="L177" s="324"/>
      <c r="M177" s="324"/>
      <c r="N177" s="324"/>
      <c r="O177" s="324"/>
      <c r="P177" s="324"/>
      <c r="Q177" s="324"/>
      <c r="R177" s="324"/>
      <c r="S177" s="324"/>
      <c r="T177" s="324"/>
      <c r="U177" s="324"/>
      <c r="V177" s="324"/>
      <c r="W177" s="324"/>
      <c r="X177" s="324"/>
      <c r="Y177" s="324"/>
      <c r="Z177" s="324"/>
      <c r="AA177" s="324"/>
      <c r="AB177" s="324"/>
      <c r="AC177" s="324"/>
      <c r="AD177" s="324"/>
      <c r="AE177" s="324"/>
      <c r="AF177" s="324"/>
      <c r="AG177" s="324"/>
      <c r="AH177" s="324"/>
      <c r="AI177" s="324"/>
      <c r="AJ177" s="324"/>
      <c r="AK177" s="324"/>
      <c r="AL177" s="324"/>
      <c r="AM177" s="324"/>
      <c r="AN177" s="324"/>
      <c r="AO177" s="324"/>
      <c r="AP177" s="324"/>
      <c r="AQ177" s="324"/>
      <c r="AR177" s="324"/>
      <c r="AS177" s="324"/>
      <c r="AT177" s="325"/>
    </row>
    <row r="178" spans="2:46" ht="15" customHeight="1" thickBot="1" x14ac:dyDescent="0.25">
      <c r="B178" s="314" t="s">
        <v>318</v>
      </c>
      <c r="C178" s="315"/>
      <c r="D178" s="315"/>
      <c r="E178" s="315"/>
      <c r="F178" s="315"/>
      <c r="G178" s="315"/>
      <c r="H178" s="315"/>
      <c r="I178" s="315"/>
      <c r="J178" s="315"/>
      <c r="K178" s="315"/>
      <c r="L178" s="315"/>
      <c r="M178" s="315"/>
      <c r="N178" s="315"/>
      <c r="O178" s="315"/>
      <c r="P178" s="315"/>
      <c r="Q178" s="315"/>
      <c r="R178" s="315"/>
      <c r="S178" s="315"/>
      <c r="T178" s="315"/>
      <c r="U178" s="315"/>
      <c r="V178" s="315"/>
      <c r="W178" s="315"/>
      <c r="X178" s="315"/>
      <c r="Y178" s="315"/>
      <c r="Z178" s="315"/>
      <c r="AA178" s="315"/>
      <c r="AB178" s="315"/>
      <c r="AC178" s="315"/>
      <c r="AD178" s="315"/>
      <c r="AE178" s="315"/>
      <c r="AF178" s="315"/>
      <c r="AG178" s="315"/>
      <c r="AH178" s="315"/>
      <c r="AI178" s="315"/>
      <c r="AJ178" s="315"/>
      <c r="AK178" s="315"/>
      <c r="AL178" s="315"/>
      <c r="AM178" s="315"/>
      <c r="AN178" s="315"/>
      <c r="AO178" s="315"/>
      <c r="AP178" s="315"/>
      <c r="AQ178" s="315"/>
      <c r="AR178" s="315"/>
      <c r="AS178" s="315"/>
      <c r="AT178" s="316"/>
    </row>
    <row r="179" spans="2:46" ht="11.25" customHeight="1" x14ac:dyDescent="0.2">
      <c r="B179" s="162"/>
      <c r="C179" s="162"/>
      <c r="D179" s="162"/>
      <c r="E179" s="162"/>
      <c r="F179" s="162"/>
      <c r="G179" s="162"/>
      <c r="H179" s="162"/>
      <c r="I179" s="162"/>
      <c r="J179" s="162"/>
      <c r="K179" s="162"/>
      <c r="L179" s="162"/>
      <c r="M179" s="162"/>
      <c r="N179" s="162"/>
      <c r="O179" s="162"/>
      <c r="P179" s="9"/>
      <c r="Q179" s="9"/>
    </row>
    <row r="180" spans="2:46" ht="10.5" thickBot="1" x14ac:dyDescent="0.25">
      <c r="B180" s="161"/>
      <c r="C180" s="135"/>
      <c r="D180" s="180"/>
      <c r="E180" s="135"/>
      <c r="F180" s="135"/>
      <c r="G180" s="135"/>
      <c r="H180" s="46"/>
      <c r="I180" s="46"/>
      <c r="J180" s="46"/>
      <c r="M180" s="9"/>
      <c r="N180" s="9"/>
      <c r="O180" s="9"/>
      <c r="P180" s="9"/>
      <c r="Q180" s="9"/>
    </row>
    <row r="181" spans="2:46" ht="40.5" thickBot="1" x14ac:dyDescent="0.25">
      <c r="B181" s="47" t="s">
        <v>128</v>
      </c>
      <c r="C181" s="64" t="s">
        <v>219</v>
      </c>
      <c r="D181" s="49" t="s">
        <v>218</v>
      </c>
      <c r="E181" s="50" t="s">
        <v>157</v>
      </c>
      <c r="F181" s="96" t="s">
        <v>272</v>
      </c>
      <c r="G181" s="87" t="s">
        <v>282</v>
      </c>
      <c r="H181" s="87" t="s">
        <v>283</v>
      </c>
      <c r="I181" s="95" t="s">
        <v>284</v>
      </c>
      <c r="J181" s="95" t="s">
        <v>267</v>
      </c>
      <c r="K181" s="96" t="s">
        <v>377</v>
      </c>
      <c r="L181" s="87" t="s">
        <v>343</v>
      </c>
      <c r="M181" s="87" t="s">
        <v>378</v>
      </c>
      <c r="N181" s="95" t="s">
        <v>379</v>
      </c>
      <c r="O181" s="95" t="s">
        <v>321</v>
      </c>
      <c r="P181" s="96" t="s">
        <v>414</v>
      </c>
      <c r="Q181" s="87" t="s">
        <v>404</v>
      </c>
      <c r="R181" s="87" t="s">
        <v>415</v>
      </c>
      <c r="S181" s="95" t="s">
        <v>416</v>
      </c>
      <c r="T181" s="95" t="s">
        <v>402</v>
      </c>
      <c r="U181" s="50" t="s">
        <v>150</v>
      </c>
      <c r="V181" s="230" t="s">
        <v>285</v>
      </c>
      <c r="W181" s="231" t="s">
        <v>286</v>
      </c>
      <c r="X181" s="251" t="s">
        <v>287</v>
      </c>
      <c r="Y181" s="231" t="s">
        <v>369</v>
      </c>
      <c r="Z181" s="231" t="s">
        <v>380</v>
      </c>
      <c r="AA181" s="251" t="s">
        <v>381</v>
      </c>
      <c r="AB181" s="231" t="s">
        <v>417</v>
      </c>
      <c r="AC181" s="231" t="s">
        <v>418</v>
      </c>
      <c r="AD181" s="231" t="s">
        <v>419</v>
      </c>
      <c r="AE181" s="251" t="s">
        <v>420</v>
      </c>
      <c r="AF181" s="64" t="s">
        <v>288</v>
      </c>
      <c r="AG181" s="87" t="s">
        <v>371</v>
      </c>
      <c r="AH181" s="65" t="s">
        <v>382</v>
      </c>
      <c r="AI181" s="50" t="s">
        <v>359</v>
      </c>
      <c r="AJ181" s="64" t="s">
        <v>289</v>
      </c>
      <c r="AK181" s="65" t="s">
        <v>383</v>
      </c>
      <c r="AL181" s="87" t="s">
        <v>422</v>
      </c>
      <c r="AM181" s="95" t="s">
        <v>423</v>
      </c>
      <c r="AN181" s="49" t="s">
        <v>424</v>
      </c>
      <c r="AO181" s="50" t="s">
        <v>376</v>
      </c>
      <c r="AP181" s="64" t="s">
        <v>384</v>
      </c>
      <c r="AQ181" s="65" t="s">
        <v>385</v>
      </c>
      <c r="AR181" s="49" t="s">
        <v>421</v>
      </c>
      <c r="AS181" s="50" t="s">
        <v>397</v>
      </c>
      <c r="AT181" s="79" t="s">
        <v>220</v>
      </c>
    </row>
    <row r="182" spans="2:46" x14ac:dyDescent="0.2">
      <c r="B182" s="51" t="s">
        <v>45</v>
      </c>
      <c r="C182" s="62">
        <v>1.0049999999999999</v>
      </c>
      <c r="D182" s="28">
        <v>0.36499999999999999</v>
      </c>
      <c r="E182" s="29">
        <v>1.37</v>
      </c>
      <c r="F182" s="32">
        <v>1.675</v>
      </c>
      <c r="G182" s="30">
        <v>1.2</v>
      </c>
      <c r="H182" s="30">
        <v>0.83250000000000002</v>
      </c>
      <c r="I182" s="33">
        <v>0.745</v>
      </c>
      <c r="J182" s="33">
        <v>4.4524999999999997</v>
      </c>
      <c r="K182" s="32">
        <v>1.5</v>
      </c>
      <c r="L182" s="30">
        <v>0.90249999999999997</v>
      </c>
      <c r="M182" s="30">
        <v>0.44</v>
      </c>
      <c r="N182" s="33">
        <v>0.64749999999999996</v>
      </c>
      <c r="O182" s="33">
        <v>3.49</v>
      </c>
      <c r="P182" s="32">
        <v>1.4575</v>
      </c>
      <c r="Q182" s="30">
        <v>0.52</v>
      </c>
      <c r="R182" s="30">
        <v>0.25</v>
      </c>
      <c r="S182" s="33">
        <v>0.19500000000000001</v>
      </c>
      <c r="T182" s="33">
        <v>2.4224999999999999</v>
      </c>
      <c r="U182" s="29">
        <v>11.734999999999999</v>
      </c>
      <c r="V182" s="140">
        <v>99.75</v>
      </c>
      <c r="W182" s="144">
        <v>99</v>
      </c>
      <c r="X182" s="155">
        <v>99.25</v>
      </c>
      <c r="Y182" s="144">
        <v>93.75</v>
      </c>
      <c r="Z182" s="144">
        <v>91.25</v>
      </c>
      <c r="AA182" s="155">
        <v>68.75</v>
      </c>
      <c r="AB182" s="144">
        <v>91.25</v>
      </c>
      <c r="AC182" s="144">
        <v>47.5</v>
      </c>
      <c r="AD182" s="144">
        <v>32.5</v>
      </c>
      <c r="AE182" s="147">
        <v>26.75</v>
      </c>
      <c r="AF182" s="228">
        <v>1.28125</v>
      </c>
      <c r="AG182" s="165">
        <v>1.625</v>
      </c>
      <c r="AH182" s="239">
        <v>3</v>
      </c>
      <c r="AI182" s="171">
        <v>1.96875</v>
      </c>
      <c r="AJ182" s="228">
        <v>2</v>
      </c>
      <c r="AK182" s="239">
        <v>2.625</v>
      </c>
      <c r="AL182" s="165">
        <v>2.75</v>
      </c>
      <c r="AM182" s="158">
        <v>2.875</v>
      </c>
      <c r="AN182" s="137">
        <v>63.125</v>
      </c>
      <c r="AO182" s="171">
        <v>2.5625</v>
      </c>
      <c r="AP182" s="140">
        <v>16.75</v>
      </c>
      <c r="AQ182" s="141">
        <v>25</v>
      </c>
      <c r="AR182" s="147">
        <v>28.75</v>
      </c>
      <c r="AS182" s="171">
        <v>4.7833333299999996</v>
      </c>
      <c r="AT182" s="94">
        <f t="shared" ref="AT182:AT198" si="8">U182/U$196*100</f>
        <v>120.79258878023676</v>
      </c>
    </row>
    <row r="183" spans="2:46" x14ac:dyDescent="0.2">
      <c r="B183" s="52" t="s">
        <v>118</v>
      </c>
      <c r="C183" s="77">
        <v>0.995</v>
      </c>
      <c r="D183" s="54">
        <v>0.25</v>
      </c>
      <c r="E183" s="101">
        <v>1.2450000000000001</v>
      </c>
      <c r="F183" s="97">
        <v>2.2425000000000002</v>
      </c>
      <c r="G183" s="99">
        <v>1.1775</v>
      </c>
      <c r="H183" s="99">
        <v>0.745</v>
      </c>
      <c r="I183" s="163">
        <v>0.5575</v>
      </c>
      <c r="J183" s="163">
        <v>4.7225000000000001</v>
      </c>
      <c r="K183" s="97">
        <v>1.5275000000000001</v>
      </c>
      <c r="L183" s="99">
        <v>0.77500000000000002</v>
      </c>
      <c r="M183" s="99">
        <v>0.57999999999999996</v>
      </c>
      <c r="N183" s="163">
        <v>0.38500000000000001</v>
      </c>
      <c r="O183" s="163">
        <v>3.2675000000000001</v>
      </c>
      <c r="P183" s="97">
        <v>1.2749999999999999</v>
      </c>
      <c r="Q183" s="99">
        <v>0.39250000000000002</v>
      </c>
      <c r="R183" s="99">
        <v>0.20749999999999999</v>
      </c>
      <c r="S183" s="163">
        <v>0.14499999999999999</v>
      </c>
      <c r="T183" s="163">
        <v>2.02</v>
      </c>
      <c r="U183" s="101">
        <v>11.255000000000001</v>
      </c>
      <c r="V183" s="139">
        <v>100</v>
      </c>
      <c r="W183" s="145">
        <v>97.5</v>
      </c>
      <c r="X183" s="164">
        <v>98.25</v>
      </c>
      <c r="Y183" s="145">
        <v>86.25</v>
      </c>
      <c r="Z183" s="145">
        <v>65</v>
      </c>
      <c r="AA183" s="164">
        <v>56.25</v>
      </c>
      <c r="AB183" s="145">
        <v>79.5</v>
      </c>
      <c r="AC183" s="145">
        <v>27.5</v>
      </c>
      <c r="AD183" s="145">
        <v>17.5</v>
      </c>
      <c r="AE183" s="149">
        <v>16.5</v>
      </c>
      <c r="AF183" s="227">
        <v>1.46875</v>
      </c>
      <c r="AG183" s="167">
        <v>2.25</v>
      </c>
      <c r="AH183" s="236">
        <v>2.3333333299999999</v>
      </c>
      <c r="AI183" s="172">
        <v>2.01736111</v>
      </c>
      <c r="AJ183" s="227">
        <v>2</v>
      </c>
      <c r="AK183" s="236">
        <v>2.875</v>
      </c>
      <c r="AL183" s="167">
        <v>2.75</v>
      </c>
      <c r="AM183" s="223">
        <v>2.5</v>
      </c>
      <c r="AN183" s="138">
        <v>62.1875</v>
      </c>
      <c r="AO183" s="172">
        <v>2.53125</v>
      </c>
      <c r="AP183" s="139">
        <v>10.75</v>
      </c>
      <c r="AQ183" s="143">
        <v>12.5</v>
      </c>
      <c r="AR183" s="149">
        <v>12.5</v>
      </c>
      <c r="AS183" s="172">
        <v>3.05</v>
      </c>
      <c r="AT183" s="94">
        <f t="shared" si="8"/>
        <v>115.85177560473497</v>
      </c>
    </row>
    <row r="184" spans="2:46" x14ac:dyDescent="0.2">
      <c r="B184" s="52" t="s">
        <v>83</v>
      </c>
      <c r="C184" s="60">
        <v>1.0475000000000001</v>
      </c>
      <c r="D184" s="20">
        <v>0.33250000000000002</v>
      </c>
      <c r="E184" s="21">
        <v>1.38</v>
      </c>
      <c r="F184" s="24">
        <v>2.4175</v>
      </c>
      <c r="G184" s="22">
        <v>1.2050000000000001</v>
      </c>
      <c r="H184" s="22">
        <v>0.7</v>
      </c>
      <c r="I184" s="25">
        <v>0.5575</v>
      </c>
      <c r="J184" s="25">
        <v>4.88</v>
      </c>
      <c r="K184" s="24">
        <v>1.37</v>
      </c>
      <c r="L184" s="22">
        <v>0.65249999999999997</v>
      </c>
      <c r="M184" s="22">
        <v>0.52</v>
      </c>
      <c r="N184" s="25">
        <v>0.28000000000000003</v>
      </c>
      <c r="O184" s="25">
        <v>2.8224999999999998</v>
      </c>
      <c r="P184" s="24">
        <v>1.0149999999999999</v>
      </c>
      <c r="Q184" s="22">
        <v>0.375</v>
      </c>
      <c r="R184" s="22">
        <v>0.13750000000000001</v>
      </c>
      <c r="S184" s="25">
        <v>0.10249999999999999</v>
      </c>
      <c r="T184" s="25">
        <v>1.63</v>
      </c>
      <c r="U184" s="21">
        <v>10.7125</v>
      </c>
      <c r="V184" s="83">
        <v>100</v>
      </c>
      <c r="W184" s="88">
        <v>93</v>
      </c>
      <c r="X184" s="156">
        <v>94.5</v>
      </c>
      <c r="Y184" s="88">
        <v>77.5</v>
      </c>
      <c r="Z184" s="88">
        <v>37.5</v>
      </c>
      <c r="AA184" s="156">
        <v>28.75</v>
      </c>
      <c r="AB184" s="88">
        <v>56.25</v>
      </c>
      <c r="AC184" s="88">
        <v>17.5</v>
      </c>
      <c r="AD184" s="88">
        <v>11.25</v>
      </c>
      <c r="AE184" s="148">
        <v>18.75</v>
      </c>
      <c r="AF184" s="229">
        <v>1</v>
      </c>
      <c r="AG184" s="166">
        <v>2</v>
      </c>
      <c r="AH184" s="240">
        <v>1.6666666699999999</v>
      </c>
      <c r="AI184" s="94">
        <v>1.5555555599999999</v>
      </c>
      <c r="AJ184" s="229">
        <v>2.5</v>
      </c>
      <c r="AK184" s="240">
        <v>1.75</v>
      </c>
      <c r="AL184" s="166">
        <v>2.375</v>
      </c>
      <c r="AM184" s="159">
        <v>2.25</v>
      </c>
      <c r="AN184" s="91">
        <v>58.4375</v>
      </c>
      <c r="AO184" s="94">
        <v>2.21875</v>
      </c>
      <c r="AP184" s="83">
        <v>9.25</v>
      </c>
      <c r="AQ184" s="142">
        <v>20</v>
      </c>
      <c r="AR184" s="148">
        <v>35</v>
      </c>
      <c r="AS184" s="94">
        <v>3.75</v>
      </c>
      <c r="AT184" s="94">
        <f t="shared" si="8"/>
        <v>110.26762738033969</v>
      </c>
    </row>
    <row r="185" spans="2:46" x14ac:dyDescent="0.2">
      <c r="B185" s="52" t="s">
        <v>80</v>
      </c>
      <c r="C185" s="77">
        <v>1.0225</v>
      </c>
      <c r="D185" s="54">
        <v>0.27500000000000002</v>
      </c>
      <c r="E185" s="101">
        <v>1.2975000000000001</v>
      </c>
      <c r="F185" s="97">
        <v>2.2324999999999999</v>
      </c>
      <c r="G185" s="99">
        <v>1.145</v>
      </c>
      <c r="H185" s="99">
        <v>0.63500000000000001</v>
      </c>
      <c r="I185" s="163">
        <v>0.68500000000000005</v>
      </c>
      <c r="J185" s="163">
        <v>4.6974999999999998</v>
      </c>
      <c r="K185" s="97">
        <v>1.4475</v>
      </c>
      <c r="L185" s="99">
        <v>0.74</v>
      </c>
      <c r="M185" s="99">
        <v>0.44</v>
      </c>
      <c r="N185" s="163">
        <v>0.26250000000000001</v>
      </c>
      <c r="O185" s="163">
        <v>2.89</v>
      </c>
      <c r="P185" s="97">
        <v>1.1225000000000001</v>
      </c>
      <c r="Q185" s="99">
        <v>0.38500000000000001</v>
      </c>
      <c r="R185" s="99">
        <v>0.20749999999999999</v>
      </c>
      <c r="S185" s="163">
        <v>7.0000000000000007E-2</v>
      </c>
      <c r="T185" s="163">
        <v>1.7849999999999999</v>
      </c>
      <c r="U185" s="101">
        <v>10.67</v>
      </c>
      <c r="V185" s="139">
        <v>100</v>
      </c>
      <c r="W185" s="145">
        <v>92.75</v>
      </c>
      <c r="X185" s="164">
        <v>98.25</v>
      </c>
      <c r="Y185" s="145">
        <v>88.75</v>
      </c>
      <c r="Z185" s="145">
        <v>57.5</v>
      </c>
      <c r="AA185" s="164">
        <v>45</v>
      </c>
      <c r="AB185" s="145">
        <v>75</v>
      </c>
      <c r="AC185" s="145">
        <v>20</v>
      </c>
      <c r="AD185" s="145">
        <v>13.75</v>
      </c>
      <c r="AE185" s="149">
        <v>12.25</v>
      </c>
      <c r="AF185" s="227">
        <v>1.1875</v>
      </c>
      <c r="AG185" s="167">
        <v>1.625</v>
      </c>
      <c r="AH185" s="236">
        <v>2.3333333299999999</v>
      </c>
      <c r="AI185" s="172">
        <v>1.7152777800000001</v>
      </c>
      <c r="AJ185" s="227">
        <v>2</v>
      </c>
      <c r="AK185" s="236">
        <v>2.125</v>
      </c>
      <c r="AL185" s="167">
        <v>2.5</v>
      </c>
      <c r="AM185" s="223">
        <v>2.375</v>
      </c>
      <c r="AN185" s="138">
        <v>59.0625</v>
      </c>
      <c r="AO185" s="172">
        <v>2.25</v>
      </c>
      <c r="AP185" s="139">
        <v>6.25</v>
      </c>
      <c r="AQ185" s="143">
        <v>11.25</v>
      </c>
      <c r="AR185" s="149">
        <v>18</v>
      </c>
      <c r="AS185" s="172">
        <v>2.6166666699999999</v>
      </c>
      <c r="AT185" s="94">
        <f t="shared" si="8"/>
        <v>109.83015954709212</v>
      </c>
    </row>
    <row r="186" spans="2:46" x14ac:dyDescent="0.2">
      <c r="B186" s="52" t="s">
        <v>117</v>
      </c>
      <c r="C186" s="60">
        <v>1.0249999999999999</v>
      </c>
      <c r="D186" s="20">
        <v>0.28000000000000003</v>
      </c>
      <c r="E186" s="21">
        <v>1.3049999999999999</v>
      </c>
      <c r="F186" s="24">
        <v>2.2149999999999999</v>
      </c>
      <c r="G186" s="22">
        <v>1.2549999999999999</v>
      </c>
      <c r="H186" s="22">
        <v>0.70499999999999996</v>
      </c>
      <c r="I186" s="25">
        <v>0.67</v>
      </c>
      <c r="J186" s="25">
        <v>4.8449999999999998</v>
      </c>
      <c r="K186" s="24">
        <v>1.2</v>
      </c>
      <c r="L186" s="22">
        <v>0.69</v>
      </c>
      <c r="M186" s="22">
        <v>0.48249999999999998</v>
      </c>
      <c r="N186" s="25">
        <v>0.1925</v>
      </c>
      <c r="O186" s="25">
        <v>2.5649999999999999</v>
      </c>
      <c r="P186" s="24">
        <v>1.0974999999999999</v>
      </c>
      <c r="Q186" s="22">
        <v>0.4425</v>
      </c>
      <c r="R186" s="22">
        <v>0.17749999999999999</v>
      </c>
      <c r="S186" s="25">
        <v>9.2499999999999999E-2</v>
      </c>
      <c r="T186" s="25">
        <v>1.81</v>
      </c>
      <c r="U186" s="21">
        <v>10.525</v>
      </c>
      <c r="V186" s="83">
        <v>100</v>
      </c>
      <c r="W186" s="88">
        <v>96.25</v>
      </c>
      <c r="X186" s="156">
        <v>97.5</v>
      </c>
      <c r="Y186" s="88">
        <v>90</v>
      </c>
      <c r="Z186" s="88">
        <v>47.5</v>
      </c>
      <c r="AA186" s="156">
        <v>52.5</v>
      </c>
      <c r="AB186" s="88">
        <v>82.5</v>
      </c>
      <c r="AC186" s="88">
        <v>20</v>
      </c>
      <c r="AD186" s="88">
        <v>12.5</v>
      </c>
      <c r="AE186" s="148">
        <v>13.5</v>
      </c>
      <c r="AF186" s="229">
        <v>1.28125</v>
      </c>
      <c r="AG186" s="166">
        <v>2</v>
      </c>
      <c r="AH186" s="240">
        <v>3.3333333299999999</v>
      </c>
      <c r="AI186" s="94">
        <v>2.20486111</v>
      </c>
      <c r="AJ186" s="229">
        <v>2</v>
      </c>
      <c r="AK186" s="240">
        <v>2.5</v>
      </c>
      <c r="AL186" s="166">
        <v>2.875</v>
      </c>
      <c r="AM186" s="159">
        <v>2.5</v>
      </c>
      <c r="AN186" s="91">
        <v>60.625</v>
      </c>
      <c r="AO186" s="94">
        <v>2.46875</v>
      </c>
      <c r="AP186" s="83">
        <v>11.25</v>
      </c>
      <c r="AQ186" s="142">
        <v>12.5</v>
      </c>
      <c r="AR186" s="148">
        <v>16.5</v>
      </c>
      <c r="AS186" s="94">
        <v>3.0833333299999999</v>
      </c>
      <c r="AT186" s="94">
        <f t="shared" si="8"/>
        <v>108.3376222336593</v>
      </c>
    </row>
    <row r="187" spans="2:46" x14ac:dyDescent="0.2">
      <c r="B187" s="52" t="s">
        <v>116</v>
      </c>
      <c r="C187" s="60">
        <v>1.04</v>
      </c>
      <c r="D187" s="20">
        <v>0.33500000000000002</v>
      </c>
      <c r="E187" s="21">
        <v>1.375</v>
      </c>
      <c r="F187" s="24">
        <v>1.9775</v>
      </c>
      <c r="G187" s="22">
        <v>1.3149999999999999</v>
      </c>
      <c r="H187" s="22">
        <v>0.77</v>
      </c>
      <c r="I187" s="25">
        <v>0.64</v>
      </c>
      <c r="J187" s="25">
        <v>4.7024999999999997</v>
      </c>
      <c r="K187" s="24">
        <v>1.3674999999999999</v>
      </c>
      <c r="L187" s="22">
        <v>0.73</v>
      </c>
      <c r="M187" s="22">
        <v>0.33</v>
      </c>
      <c r="N187" s="25">
        <v>0.21249999999999999</v>
      </c>
      <c r="O187" s="25">
        <v>2.64</v>
      </c>
      <c r="P187" s="24">
        <v>1.0825</v>
      </c>
      <c r="Q187" s="22">
        <v>0.41</v>
      </c>
      <c r="R187" s="22">
        <v>0.1825</v>
      </c>
      <c r="S187" s="25">
        <v>0.11</v>
      </c>
      <c r="T187" s="25">
        <v>1.7849999999999999</v>
      </c>
      <c r="U187" s="21">
        <v>10.5025</v>
      </c>
      <c r="V187" s="83">
        <v>99.5</v>
      </c>
      <c r="W187" s="88">
        <v>97.5</v>
      </c>
      <c r="X187" s="156">
        <v>96.25</v>
      </c>
      <c r="Y187" s="88">
        <v>85</v>
      </c>
      <c r="Z187" s="88">
        <v>40</v>
      </c>
      <c r="AA187" s="156">
        <v>37.5</v>
      </c>
      <c r="AB187" s="88">
        <v>50</v>
      </c>
      <c r="AC187" s="88">
        <v>26.25</v>
      </c>
      <c r="AD187" s="88">
        <v>13.75</v>
      </c>
      <c r="AE187" s="148">
        <v>13.25</v>
      </c>
      <c r="AF187" s="229">
        <v>1.46875</v>
      </c>
      <c r="AG187" s="166">
        <v>2.5</v>
      </c>
      <c r="AH187" s="240">
        <v>2</v>
      </c>
      <c r="AI187" s="94">
        <v>1.9895833300000001</v>
      </c>
      <c r="AJ187" s="229">
        <v>2</v>
      </c>
      <c r="AK187" s="240">
        <v>2.75</v>
      </c>
      <c r="AL187" s="166">
        <v>2</v>
      </c>
      <c r="AM187" s="159">
        <v>2.5</v>
      </c>
      <c r="AN187" s="91">
        <v>58.125</v>
      </c>
      <c r="AO187" s="94">
        <v>2.3125</v>
      </c>
      <c r="AP187" s="83">
        <v>25.5</v>
      </c>
      <c r="AQ187" s="142">
        <v>15</v>
      </c>
      <c r="AR187" s="148">
        <v>21.25</v>
      </c>
      <c r="AS187" s="94">
        <v>4.3</v>
      </c>
      <c r="AT187" s="94">
        <f t="shared" si="8"/>
        <v>108.10602161605765</v>
      </c>
    </row>
    <row r="188" spans="2:46" x14ac:dyDescent="0.2">
      <c r="B188" s="52" t="s">
        <v>15</v>
      </c>
      <c r="C188" s="77">
        <v>1.075</v>
      </c>
      <c r="D188" s="54">
        <v>0.27</v>
      </c>
      <c r="E188" s="101">
        <v>1.345</v>
      </c>
      <c r="F188" s="97">
        <v>2.0125000000000002</v>
      </c>
      <c r="G188" s="99">
        <v>1.2649999999999999</v>
      </c>
      <c r="H188" s="99">
        <v>0.72</v>
      </c>
      <c r="I188" s="163">
        <v>0.61750000000000005</v>
      </c>
      <c r="J188" s="163">
        <v>4.6150000000000002</v>
      </c>
      <c r="K188" s="97">
        <v>1.3049999999999999</v>
      </c>
      <c r="L188" s="99">
        <v>0.66</v>
      </c>
      <c r="M188" s="99">
        <v>0.495</v>
      </c>
      <c r="N188" s="163">
        <v>0.28000000000000003</v>
      </c>
      <c r="O188" s="163">
        <v>2.74</v>
      </c>
      <c r="P188" s="97">
        <v>0.93</v>
      </c>
      <c r="Q188" s="99">
        <v>0.46500000000000002</v>
      </c>
      <c r="R188" s="99">
        <v>0.17499999999999999</v>
      </c>
      <c r="S188" s="163">
        <v>0.17249999999999999</v>
      </c>
      <c r="T188" s="163">
        <v>1.7424999999999999</v>
      </c>
      <c r="U188" s="101">
        <v>10.442500000000001</v>
      </c>
      <c r="V188" s="139">
        <v>99.75</v>
      </c>
      <c r="W188" s="145">
        <v>98.5</v>
      </c>
      <c r="X188" s="164">
        <v>98.5</v>
      </c>
      <c r="Y188" s="145">
        <v>86.25</v>
      </c>
      <c r="Z188" s="145">
        <v>52.5</v>
      </c>
      <c r="AA188" s="164">
        <v>43.75</v>
      </c>
      <c r="AB188" s="145">
        <v>35</v>
      </c>
      <c r="AC188" s="145">
        <v>22.5</v>
      </c>
      <c r="AD188" s="145">
        <v>13.75</v>
      </c>
      <c r="AE188" s="149">
        <v>15</v>
      </c>
      <c r="AF188" s="227">
        <v>1.1875</v>
      </c>
      <c r="AG188" s="167">
        <v>2.5</v>
      </c>
      <c r="AH188" s="236">
        <v>2.3333333299999999</v>
      </c>
      <c r="AI188" s="172">
        <v>2.0069444399999998</v>
      </c>
      <c r="AJ188" s="227">
        <v>2.5</v>
      </c>
      <c r="AK188" s="236">
        <v>2.375</v>
      </c>
      <c r="AL188" s="167">
        <v>1.75</v>
      </c>
      <c r="AM188" s="223">
        <v>2.25</v>
      </c>
      <c r="AN188" s="138">
        <v>55</v>
      </c>
      <c r="AO188" s="172">
        <v>2.21875</v>
      </c>
      <c r="AP188" s="139">
        <v>17.5</v>
      </c>
      <c r="AQ188" s="143">
        <v>30</v>
      </c>
      <c r="AR188" s="149">
        <v>47.5</v>
      </c>
      <c r="AS188" s="172">
        <v>5.3666666699999999</v>
      </c>
      <c r="AT188" s="94">
        <f t="shared" si="8"/>
        <v>107.48841996911993</v>
      </c>
    </row>
    <row r="189" spans="2:46" x14ac:dyDescent="0.2">
      <c r="B189" s="52" t="s">
        <v>113</v>
      </c>
      <c r="C189" s="60">
        <v>1.03</v>
      </c>
      <c r="D189" s="20">
        <v>0.26250000000000001</v>
      </c>
      <c r="E189" s="21">
        <v>1.2925</v>
      </c>
      <c r="F189" s="24">
        <v>2.1274999999999999</v>
      </c>
      <c r="G189" s="22">
        <v>1.2324999999999999</v>
      </c>
      <c r="H189" s="22">
        <v>0.73</v>
      </c>
      <c r="I189" s="25">
        <v>0.58750000000000002</v>
      </c>
      <c r="J189" s="25">
        <v>4.6775000000000002</v>
      </c>
      <c r="K189" s="24">
        <v>1.4275</v>
      </c>
      <c r="L189" s="22">
        <v>0.64500000000000002</v>
      </c>
      <c r="M189" s="22">
        <v>0.46500000000000002</v>
      </c>
      <c r="N189" s="25">
        <v>0.35249999999999998</v>
      </c>
      <c r="O189" s="25">
        <v>2.89</v>
      </c>
      <c r="P189" s="24">
        <v>0.96750000000000003</v>
      </c>
      <c r="Q189" s="22">
        <v>0.4</v>
      </c>
      <c r="R189" s="22">
        <v>0.115</v>
      </c>
      <c r="S189" s="25">
        <v>5.7500000000000002E-2</v>
      </c>
      <c r="T189" s="25">
        <v>1.54</v>
      </c>
      <c r="U189" s="21">
        <v>10.4</v>
      </c>
      <c r="V189" s="83">
        <v>100</v>
      </c>
      <c r="W189" s="88">
        <v>98</v>
      </c>
      <c r="X189" s="156">
        <v>97.5</v>
      </c>
      <c r="Y189" s="88">
        <v>70</v>
      </c>
      <c r="Z189" s="88">
        <v>21.25</v>
      </c>
      <c r="AA189" s="156">
        <v>13.75</v>
      </c>
      <c r="AB189" s="88">
        <v>40</v>
      </c>
      <c r="AC189" s="88">
        <v>8.75</v>
      </c>
      <c r="AD189" s="88">
        <v>6.25</v>
      </c>
      <c r="AE189" s="148">
        <v>8.75</v>
      </c>
      <c r="AF189" s="229">
        <v>1.28125</v>
      </c>
      <c r="AG189" s="166">
        <v>2.25</v>
      </c>
      <c r="AH189" s="240">
        <v>1.6666666699999999</v>
      </c>
      <c r="AI189" s="94">
        <v>1.73263889</v>
      </c>
      <c r="AJ189" s="229">
        <v>2.25</v>
      </c>
      <c r="AK189" s="240">
        <v>2</v>
      </c>
      <c r="AL189" s="166">
        <v>1.5</v>
      </c>
      <c r="AM189" s="159">
        <v>2.25</v>
      </c>
      <c r="AN189" s="91">
        <v>52.5</v>
      </c>
      <c r="AO189" s="94">
        <v>2</v>
      </c>
      <c r="AP189" s="83">
        <v>11.75</v>
      </c>
      <c r="AQ189" s="142">
        <v>30</v>
      </c>
      <c r="AR189" s="148">
        <v>22.5</v>
      </c>
      <c r="AS189" s="94">
        <v>4.9833333299999998</v>
      </c>
      <c r="AT189" s="94">
        <f t="shared" si="8"/>
        <v>107.05095213587236</v>
      </c>
    </row>
    <row r="190" spans="2:46" x14ac:dyDescent="0.2">
      <c r="B190" s="52" t="s">
        <v>120</v>
      </c>
      <c r="C190" s="77">
        <v>1.1174999999999999</v>
      </c>
      <c r="D190" s="54">
        <v>0.36749999999999999</v>
      </c>
      <c r="E190" s="101">
        <v>1.4850000000000001</v>
      </c>
      <c r="F190" s="97">
        <v>1.89</v>
      </c>
      <c r="G190" s="99">
        <v>1.2024999999999999</v>
      </c>
      <c r="H190" s="99">
        <v>0.6</v>
      </c>
      <c r="I190" s="163">
        <v>0.65500000000000003</v>
      </c>
      <c r="J190" s="163">
        <v>4.3475000000000001</v>
      </c>
      <c r="K190" s="97">
        <v>1.5275000000000001</v>
      </c>
      <c r="L190" s="99">
        <v>0.60250000000000004</v>
      </c>
      <c r="M190" s="99">
        <v>0.52249999999999996</v>
      </c>
      <c r="N190" s="163">
        <v>0.26250000000000001</v>
      </c>
      <c r="O190" s="163">
        <v>2.915</v>
      </c>
      <c r="P190" s="97">
        <v>1.0625</v>
      </c>
      <c r="Q190" s="99">
        <v>0.36749999999999999</v>
      </c>
      <c r="R190" s="99">
        <v>0.11</v>
      </c>
      <c r="S190" s="163">
        <v>7.4999999999999997E-2</v>
      </c>
      <c r="T190" s="163">
        <v>1.615</v>
      </c>
      <c r="U190" s="101">
        <v>10.362500000000001</v>
      </c>
      <c r="V190" s="139">
        <v>100</v>
      </c>
      <c r="W190" s="145">
        <v>94.75</v>
      </c>
      <c r="X190" s="164">
        <v>94.25</v>
      </c>
      <c r="Y190" s="145">
        <v>71.25</v>
      </c>
      <c r="Z190" s="145">
        <v>32.5</v>
      </c>
      <c r="AA190" s="164">
        <v>19</v>
      </c>
      <c r="AB190" s="145">
        <v>50</v>
      </c>
      <c r="AC190" s="145">
        <v>7.5</v>
      </c>
      <c r="AD190" s="145">
        <v>10</v>
      </c>
      <c r="AE190" s="149">
        <v>16.5</v>
      </c>
      <c r="AF190" s="227">
        <v>1.65625</v>
      </c>
      <c r="AG190" s="167">
        <v>3</v>
      </c>
      <c r="AH190" s="236">
        <v>1.6666666699999999</v>
      </c>
      <c r="AI190" s="172">
        <v>2.10763889</v>
      </c>
      <c r="AJ190" s="227">
        <v>2.25</v>
      </c>
      <c r="AK190" s="236">
        <v>1.75</v>
      </c>
      <c r="AL190" s="167">
        <v>1.875</v>
      </c>
      <c r="AM190" s="223">
        <v>1.875</v>
      </c>
      <c r="AN190" s="138">
        <v>55.625</v>
      </c>
      <c r="AO190" s="172">
        <v>1.9375</v>
      </c>
      <c r="AP190" s="139">
        <v>8</v>
      </c>
      <c r="AQ190" s="143">
        <v>20</v>
      </c>
      <c r="AR190" s="149">
        <v>47.5</v>
      </c>
      <c r="AS190" s="172">
        <v>3.6666666700000001</v>
      </c>
      <c r="AT190" s="94">
        <f t="shared" si="8"/>
        <v>106.66495110653629</v>
      </c>
    </row>
    <row r="191" spans="2:46" x14ac:dyDescent="0.2">
      <c r="B191" s="52" t="s">
        <v>70</v>
      </c>
      <c r="C191" s="60">
        <v>0.90749999999999997</v>
      </c>
      <c r="D191" s="20">
        <v>0.2475</v>
      </c>
      <c r="E191" s="21">
        <v>1.155</v>
      </c>
      <c r="F191" s="24">
        <v>2.2374999999999998</v>
      </c>
      <c r="G191" s="22">
        <v>1.0425</v>
      </c>
      <c r="H191" s="22">
        <v>0.66249999999999998</v>
      </c>
      <c r="I191" s="25">
        <v>0.57999999999999996</v>
      </c>
      <c r="J191" s="25">
        <v>4.5225</v>
      </c>
      <c r="K191" s="24">
        <v>1.4950000000000001</v>
      </c>
      <c r="L191" s="22">
        <v>0.69</v>
      </c>
      <c r="M191" s="22">
        <v>0.42499999999999999</v>
      </c>
      <c r="N191" s="25">
        <v>0.29749999999999999</v>
      </c>
      <c r="O191" s="25">
        <v>2.9075000000000002</v>
      </c>
      <c r="P191" s="24">
        <v>1.1125</v>
      </c>
      <c r="Q191" s="22">
        <v>0.35249999999999998</v>
      </c>
      <c r="R191" s="22">
        <v>0.185</v>
      </c>
      <c r="S191" s="25">
        <v>0.06</v>
      </c>
      <c r="T191" s="25">
        <v>1.71</v>
      </c>
      <c r="U191" s="21">
        <v>10.295</v>
      </c>
      <c r="V191" s="83">
        <v>98.75</v>
      </c>
      <c r="W191" s="88">
        <v>91</v>
      </c>
      <c r="X191" s="156">
        <v>89</v>
      </c>
      <c r="Y191" s="88">
        <v>80</v>
      </c>
      <c r="Z191" s="88">
        <v>65</v>
      </c>
      <c r="AA191" s="156">
        <v>50</v>
      </c>
      <c r="AB191" s="88">
        <v>70</v>
      </c>
      <c r="AC191" s="88">
        <v>27.5</v>
      </c>
      <c r="AD191" s="88">
        <v>16.25</v>
      </c>
      <c r="AE191" s="148">
        <v>18</v>
      </c>
      <c r="AF191" s="229">
        <v>1.28125</v>
      </c>
      <c r="AG191" s="166">
        <v>1.625</v>
      </c>
      <c r="AH191" s="240">
        <v>2.3333333299999999</v>
      </c>
      <c r="AI191" s="94">
        <v>1.7465277800000001</v>
      </c>
      <c r="AJ191" s="229">
        <v>1.75</v>
      </c>
      <c r="AK191" s="240">
        <v>2.5</v>
      </c>
      <c r="AL191" s="166">
        <v>2.75</v>
      </c>
      <c r="AM191" s="159">
        <v>2.75</v>
      </c>
      <c r="AN191" s="91">
        <v>62.8125</v>
      </c>
      <c r="AO191" s="94">
        <v>2.4375</v>
      </c>
      <c r="AP191" s="83">
        <v>17.25</v>
      </c>
      <c r="AQ191" s="142">
        <v>13</v>
      </c>
      <c r="AR191" s="148">
        <v>4.75</v>
      </c>
      <c r="AS191" s="94">
        <v>3.5366666699999998</v>
      </c>
      <c r="AT191" s="94">
        <f t="shared" si="8"/>
        <v>105.97014925373134</v>
      </c>
    </row>
    <row r="192" spans="2:46" x14ac:dyDescent="0.2">
      <c r="B192" s="52" t="s">
        <v>5</v>
      </c>
      <c r="C192" s="77">
        <v>1.1575</v>
      </c>
      <c r="D192" s="54">
        <v>0.34499999999999997</v>
      </c>
      <c r="E192" s="101">
        <v>1.5024999999999999</v>
      </c>
      <c r="F192" s="97">
        <v>1.9075</v>
      </c>
      <c r="G192" s="99">
        <v>1.2675000000000001</v>
      </c>
      <c r="H192" s="99">
        <v>0.75</v>
      </c>
      <c r="I192" s="163">
        <v>0.67749999999999999</v>
      </c>
      <c r="J192" s="163">
        <v>4.6025</v>
      </c>
      <c r="K192" s="97">
        <v>1.3274999999999999</v>
      </c>
      <c r="L192" s="99">
        <v>0.65749999999999997</v>
      </c>
      <c r="M192" s="99">
        <v>0.42499999999999999</v>
      </c>
      <c r="N192" s="163">
        <v>0.12</v>
      </c>
      <c r="O192" s="163">
        <v>2.5299999999999998</v>
      </c>
      <c r="P192" s="97">
        <v>0.91249999999999998</v>
      </c>
      <c r="Q192" s="99">
        <v>0.38500000000000001</v>
      </c>
      <c r="R192" s="99">
        <v>0.1225</v>
      </c>
      <c r="S192" s="163">
        <v>0.14000000000000001</v>
      </c>
      <c r="T192" s="163">
        <v>1.56</v>
      </c>
      <c r="U192" s="101">
        <v>10.195</v>
      </c>
      <c r="V192" s="139">
        <v>100</v>
      </c>
      <c r="W192" s="145">
        <v>97.75</v>
      </c>
      <c r="X192" s="164">
        <v>97.75</v>
      </c>
      <c r="Y192" s="145">
        <v>68.75</v>
      </c>
      <c r="Z192" s="145">
        <v>31.25</v>
      </c>
      <c r="AA192" s="164">
        <v>40</v>
      </c>
      <c r="AB192" s="145">
        <v>41.25</v>
      </c>
      <c r="AC192" s="145">
        <v>25</v>
      </c>
      <c r="AD192" s="145">
        <v>8.75</v>
      </c>
      <c r="AE192" s="149">
        <v>16.25</v>
      </c>
      <c r="AF192" s="227">
        <v>1.9375</v>
      </c>
      <c r="AG192" s="167">
        <v>2.875</v>
      </c>
      <c r="AH192" s="236">
        <v>1.6666666699999999</v>
      </c>
      <c r="AI192" s="172">
        <v>2.1597222199999999</v>
      </c>
      <c r="AJ192" s="227">
        <v>2.25</v>
      </c>
      <c r="AK192" s="236">
        <v>2.25</v>
      </c>
      <c r="AL192" s="167">
        <v>1.875</v>
      </c>
      <c r="AM192" s="223">
        <v>2.75</v>
      </c>
      <c r="AN192" s="138">
        <v>53.75</v>
      </c>
      <c r="AO192" s="172">
        <v>2.28125</v>
      </c>
      <c r="AP192" s="139">
        <v>20</v>
      </c>
      <c r="AQ192" s="143">
        <v>42.5</v>
      </c>
      <c r="AR192" s="149">
        <v>55</v>
      </c>
      <c r="AS192" s="172">
        <v>6.8666666699999999</v>
      </c>
      <c r="AT192" s="94">
        <f t="shared" si="8"/>
        <v>104.94081317550182</v>
      </c>
    </row>
    <row r="193" spans="2:46" x14ac:dyDescent="0.2">
      <c r="B193" s="181" t="s">
        <v>115</v>
      </c>
      <c r="C193" s="185">
        <v>1.01</v>
      </c>
      <c r="D193" s="187">
        <v>0.28000000000000003</v>
      </c>
      <c r="E193" s="189">
        <v>1.29</v>
      </c>
      <c r="F193" s="210">
        <v>1.81</v>
      </c>
      <c r="G193" s="209">
        <v>1.1499999999999999</v>
      </c>
      <c r="H193" s="209">
        <v>0.72750000000000004</v>
      </c>
      <c r="I193" s="212">
        <v>0.63249999999999995</v>
      </c>
      <c r="J193" s="212">
        <v>4.32</v>
      </c>
      <c r="K193" s="210">
        <v>1.5349999999999999</v>
      </c>
      <c r="L193" s="209">
        <v>0.68500000000000005</v>
      </c>
      <c r="M193" s="209">
        <v>0.59250000000000003</v>
      </c>
      <c r="N193" s="212">
        <v>0.36749999999999999</v>
      </c>
      <c r="O193" s="212">
        <v>3.18</v>
      </c>
      <c r="P193" s="210">
        <v>0.88249999999999995</v>
      </c>
      <c r="Q193" s="209">
        <v>0.33500000000000002</v>
      </c>
      <c r="R193" s="209">
        <v>0.13750000000000001</v>
      </c>
      <c r="S193" s="212">
        <v>3.7499999999999999E-2</v>
      </c>
      <c r="T193" s="212">
        <v>1.3925000000000001</v>
      </c>
      <c r="U193" s="189">
        <v>10.182499999999999</v>
      </c>
      <c r="V193" s="256">
        <v>99.5</v>
      </c>
      <c r="W193" s="257">
        <v>96.25</v>
      </c>
      <c r="X193" s="258">
        <v>94.75</v>
      </c>
      <c r="Y193" s="257">
        <v>81.25</v>
      </c>
      <c r="Z193" s="257">
        <v>30</v>
      </c>
      <c r="AA193" s="258">
        <v>12.5</v>
      </c>
      <c r="AB193" s="257">
        <v>35</v>
      </c>
      <c r="AC193" s="257">
        <v>8.75</v>
      </c>
      <c r="AD193" s="257">
        <v>7.5</v>
      </c>
      <c r="AE193" s="262">
        <v>12.25</v>
      </c>
      <c r="AF193" s="259">
        <v>1.46875</v>
      </c>
      <c r="AG193" s="260">
        <v>2.375</v>
      </c>
      <c r="AH193" s="261">
        <v>2</v>
      </c>
      <c r="AI193" s="202">
        <v>1.9479166699999999</v>
      </c>
      <c r="AJ193" s="259">
        <v>2.5</v>
      </c>
      <c r="AK193" s="261">
        <v>2.25</v>
      </c>
      <c r="AL193" s="260">
        <v>2</v>
      </c>
      <c r="AM193" s="267">
        <v>1.75</v>
      </c>
      <c r="AN193" s="268">
        <v>49.6875</v>
      </c>
      <c r="AO193" s="202">
        <v>2.125</v>
      </c>
      <c r="AP193" s="256">
        <v>7.25</v>
      </c>
      <c r="AQ193" s="269">
        <v>25</v>
      </c>
      <c r="AR193" s="262">
        <v>23.75</v>
      </c>
      <c r="AS193" s="202">
        <v>4.1500000000000004</v>
      </c>
      <c r="AT193" s="94">
        <f t="shared" si="8"/>
        <v>104.81214616572309</v>
      </c>
    </row>
    <row r="194" spans="2:46" x14ac:dyDescent="0.2">
      <c r="B194" s="52" t="s">
        <v>2</v>
      </c>
      <c r="C194" s="19">
        <v>0.84499999999999997</v>
      </c>
      <c r="D194" s="20">
        <v>0.33250000000000002</v>
      </c>
      <c r="E194" s="21">
        <v>1.1775</v>
      </c>
      <c r="F194" s="24">
        <v>1.7749999999999999</v>
      </c>
      <c r="G194" s="22">
        <v>1.2524999999999999</v>
      </c>
      <c r="H194" s="22">
        <v>0.62</v>
      </c>
      <c r="I194" s="25">
        <v>0.59499999999999997</v>
      </c>
      <c r="J194" s="25">
        <v>4.2424999999999997</v>
      </c>
      <c r="K194" s="24">
        <v>1.42</v>
      </c>
      <c r="L194" s="22">
        <v>0.62</v>
      </c>
      <c r="M194" s="22">
        <v>0.52249999999999996</v>
      </c>
      <c r="N194" s="25">
        <v>0.28000000000000003</v>
      </c>
      <c r="O194" s="25">
        <v>2.8424999999999998</v>
      </c>
      <c r="P194" s="24">
        <v>0.87</v>
      </c>
      <c r="Q194" s="22">
        <v>0.375</v>
      </c>
      <c r="R194" s="22">
        <v>0.1525</v>
      </c>
      <c r="S194" s="25">
        <v>8.2500000000000004E-2</v>
      </c>
      <c r="T194" s="25">
        <v>1.48</v>
      </c>
      <c r="U194" s="21">
        <v>9.7424999999999997</v>
      </c>
      <c r="V194" s="83">
        <v>98.75</v>
      </c>
      <c r="W194" s="88">
        <v>89.5</v>
      </c>
      <c r="X194" s="156">
        <v>92.25</v>
      </c>
      <c r="Y194" s="88">
        <v>73.75</v>
      </c>
      <c r="Z194" s="88">
        <v>12.5</v>
      </c>
      <c r="AA194" s="156">
        <v>17.5</v>
      </c>
      <c r="AB194" s="88">
        <v>45</v>
      </c>
      <c r="AC194" s="88">
        <v>10</v>
      </c>
      <c r="AD194" s="88">
        <v>10</v>
      </c>
      <c r="AE194" s="148">
        <v>14</v>
      </c>
      <c r="AF194" s="229">
        <v>1.9375</v>
      </c>
      <c r="AG194" s="166">
        <v>3</v>
      </c>
      <c r="AH194" s="240">
        <v>2.3333333299999999</v>
      </c>
      <c r="AI194" s="94">
        <v>2.42361111</v>
      </c>
      <c r="AJ194" s="229">
        <v>2.25</v>
      </c>
      <c r="AK194" s="240">
        <v>1.875</v>
      </c>
      <c r="AL194" s="166">
        <v>2</v>
      </c>
      <c r="AM194" s="159">
        <v>1.75</v>
      </c>
      <c r="AN194" s="91">
        <v>56.25</v>
      </c>
      <c r="AO194" s="94">
        <v>1.96875</v>
      </c>
      <c r="AP194" s="83">
        <v>13</v>
      </c>
      <c r="AQ194" s="142">
        <v>25</v>
      </c>
      <c r="AR194" s="148">
        <v>21.25</v>
      </c>
      <c r="AS194" s="94">
        <v>4.5333333299999996</v>
      </c>
      <c r="AT194" s="94">
        <f t="shared" si="8"/>
        <v>100.28306742151312</v>
      </c>
    </row>
    <row r="195" spans="2:46" x14ac:dyDescent="0.2">
      <c r="B195" s="52" t="s">
        <v>121</v>
      </c>
      <c r="C195" s="53">
        <v>1.02</v>
      </c>
      <c r="D195" s="54">
        <v>0.32500000000000001</v>
      </c>
      <c r="E195" s="101">
        <v>1.345</v>
      </c>
      <c r="F195" s="97">
        <v>1.7424999999999999</v>
      </c>
      <c r="G195" s="99">
        <v>1.08</v>
      </c>
      <c r="H195" s="99">
        <v>0.69499999999999995</v>
      </c>
      <c r="I195" s="163">
        <v>0.58750000000000002</v>
      </c>
      <c r="J195" s="163">
        <v>4.1050000000000004</v>
      </c>
      <c r="K195" s="97">
        <v>1.5049999999999999</v>
      </c>
      <c r="L195" s="99">
        <v>0.5575</v>
      </c>
      <c r="M195" s="99">
        <v>0.47249999999999998</v>
      </c>
      <c r="N195" s="163">
        <v>0.28249999999999997</v>
      </c>
      <c r="O195" s="163">
        <v>2.8174999999999999</v>
      </c>
      <c r="P195" s="97">
        <v>0.94499999999999995</v>
      </c>
      <c r="Q195" s="99">
        <v>0.33750000000000002</v>
      </c>
      <c r="R195" s="99">
        <v>0.11749999999999999</v>
      </c>
      <c r="S195" s="163">
        <v>0.05</v>
      </c>
      <c r="T195" s="163">
        <v>1.45</v>
      </c>
      <c r="U195" s="101">
        <v>9.7174999999999994</v>
      </c>
      <c r="V195" s="139">
        <v>98.5</v>
      </c>
      <c r="W195" s="145">
        <v>95</v>
      </c>
      <c r="X195" s="164">
        <v>97.5</v>
      </c>
      <c r="Y195" s="145">
        <v>60</v>
      </c>
      <c r="Z195" s="145">
        <v>45</v>
      </c>
      <c r="AA195" s="164">
        <v>25</v>
      </c>
      <c r="AB195" s="145">
        <v>50</v>
      </c>
      <c r="AC195" s="145">
        <v>5</v>
      </c>
      <c r="AD195" s="145">
        <v>6.25</v>
      </c>
      <c r="AE195" s="149">
        <v>9.5</v>
      </c>
      <c r="AF195" s="227">
        <v>1.65625</v>
      </c>
      <c r="AG195" s="167">
        <v>2.875</v>
      </c>
      <c r="AH195" s="236">
        <v>2</v>
      </c>
      <c r="AI195" s="172">
        <v>2.1770833299999999</v>
      </c>
      <c r="AJ195" s="227">
        <v>1.5</v>
      </c>
      <c r="AK195" s="236">
        <v>1.5</v>
      </c>
      <c r="AL195" s="167">
        <v>2.25</v>
      </c>
      <c r="AM195" s="223">
        <v>1.5</v>
      </c>
      <c r="AN195" s="138">
        <v>55.417499999999997</v>
      </c>
      <c r="AO195" s="172">
        <v>1.6875</v>
      </c>
      <c r="AP195" s="139">
        <v>15.25</v>
      </c>
      <c r="AQ195" s="143">
        <v>13.75</v>
      </c>
      <c r="AR195" s="149">
        <v>27.5</v>
      </c>
      <c r="AS195" s="172">
        <v>3.4833333299999998</v>
      </c>
      <c r="AT195" s="94">
        <f t="shared" si="8"/>
        <v>100.02573340195573</v>
      </c>
    </row>
    <row r="196" spans="2:46" x14ac:dyDescent="0.2">
      <c r="B196" s="52" t="s">
        <v>7</v>
      </c>
      <c r="C196" s="53">
        <v>0.9375</v>
      </c>
      <c r="D196" s="54">
        <v>0.25</v>
      </c>
      <c r="E196" s="101">
        <v>1.1875</v>
      </c>
      <c r="F196" s="97">
        <v>2.1775000000000002</v>
      </c>
      <c r="G196" s="99">
        <v>1.2250000000000001</v>
      </c>
      <c r="H196" s="99">
        <v>0.59</v>
      </c>
      <c r="I196" s="163">
        <v>0.51749999999999996</v>
      </c>
      <c r="J196" s="163">
        <v>4.51</v>
      </c>
      <c r="K196" s="97">
        <v>1.4924999999999999</v>
      </c>
      <c r="L196" s="99">
        <v>0.59250000000000003</v>
      </c>
      <c r="M196" s="99">
        <v>0.54749999999999999</v>
      </c>
      <c r="N196" s="163">
        <v>0.22750000000000001</v>
      </c>
      <c r="O196" s="163">
        <v>2.86</v>
      </c>
      <c r="P196" s="97">
        <v>0.66249999999999998</v>
      </c>
      <c r="Q196" s="99">
        <v>0.30499999999999999</v>
      </c>
      <c r="R196" s="99">
        <v>0.13</v>
      </c>
      <c r="S196" s="163">
        <v>0.06</v>
      </c>
      <c r="T196" s="163">
        <v>1.1575</v>
      </c>
      <c r="U196" s="101">
        <v>9.7149999999999999</v>
      </c>
      <c r="V196" s="139">
        <v>99.25</v>
      </c>
      <c r="W196" s="145">
        <v>91</v>
      </c>
      <c r="X196" s="164">
        <v>89.25</v>
      </c>
      <c r="Y196" s="145">
        <v>73.75</v>
      </c>
      <c r="Z196" s="145">
        <v>17.5</v>
      </c>
      <c r="AA196" s="164">
        <v>10</v>
      </c>
      <c r="AB196" s="145">
        <v>10</v>
      </c>
      <c r="AC196" s="145">
        <v>2.75</v>
      </c>
      <c r="AD196" s="145">
        <v>5.5</v>
      </c>
      <c r="AE196" s="149">
        <v>5.75</v>
      </c>
      <c r="AF196" s="227">
        <v>1.375</v>
      </c>
      <c r="AG196" s="167">
        <v>2.125</v>
      </c>
      <c r="AH196" s="236">
        <v>2</v>
      </c>
      <c r="AI196" s="172">
        <v>1.8333333300000001</v>
      </c>
      <c r="AJ196" s="227">
        <v>2</v>
      </c>
      <c r="AK196" s="236">
        <v>2.125</v>
      </c>
      <c r="AL196" s="167">
        <v>1.75</v>
      </c>
      <c r="AM196" s="223">
        <v>1.625</v>
      </c>
      <c r="AN196" s="138">
        <v>51.25</v>
      </c>
      <c r="AO196" s="172">
        <v>1.875</v>
      </c>
      <c r="AP196" s="139">
        <v>9</v>
      </c>
      <c r="AQ196" s="143">
        <v>15</v>
      </c>
      <c r="AR196" s="149">
        <v>15</v>
      </c>
      <c r="AS196" s="172">
        <v>3.2</v>
      </c>
      <c r="AT196" s="94">
        <f t="shared" si="8"/>
        <v>100</v>
      </c>
    </row>
    <row r="197" spans="2:46" x14ac:dyDescent="0.2">
      <c r="B197" s="52" t="s">
        <v>32</v>
      </c>
      <c r="C197" s="53">
        <v>1.0549999999999999</v>
      </c>
      <c r="D197" s="54">
        <v>0.3175</v>
      </c>
      <c r="E197" s="101">
        <v>1.3725000000000001</v>
      </c>
      <c r="F197" s="97">
        <v>2.2075</v>
      </c>
      <c r="G197" s="99">
        <v>1.1599999999999999</v>
      </c>
      <c r="H197" s="99">
        <v>0.54500000000000004</v>
      </c>
      <c r="I197" s="163">
        <v>0.51249999999999996</v>
      </c>
      <c r="J197" s="163">
        <v>4.4249999999999998</v>
      </c>
      <c r="K197" s="97">
        <v>1.4075</v>
      </c>
      <c r="L197" s="99">
        <v>0.5575</v>
      </c>
      <c r="M197" s="99">
        <v>0.53749999999999998</v>
      </c>
      <c r="N197" s="163">
        <v>0.26250000000000001</v>
      </c>
      <c r="O197" s="163">
        <v>2.7650000000000001</v>
      </c>
      <c r="P197" s="97">
        <v>0.68500000000000005</v>
      </c>
      <c r="Q197" s="99">
        <v>0.28249999999999997</v>
      </c>
      <c r="R197" s="99">
        <v>0.14499999999999999</v>
      </c>
      <c r="S197" s="163">
        <v>3.7499999999999999E-2</v>
      </c>
      <c r="T197" s="163">
        <v>1.1499999999999999</v>
      </c>
      <c r="U197" s="101">
        <v>9.7125000000000004</v>
      </c>
      <c r="V197" s="139">
        <v>99.25</v>
      </c>
      <c r="W197" s="145">
        <v>93.25</v>
      </c>
      <c r="X197" s="164">
        <v>92</v>
      </c>
      <c r="Y197" s="145">
        <v>70</v>
      </c>
      <c r="Z197" s="145">
        <v>10</v>
      </c>
      <c r="AA197" s="164">
        <v>6.25</v>
      </c>
      <c r="AB197" s="145">
        <v>32.5</v>
      </c>
      <c r="AC197" s="145">
        <v>4</v>
      </c>
      <c r="AD197" s="145">
        <v>5.5</v>
      </c>
      <c r="AE197" s="149">
        <v>6.5</v>
      </c>
      <c r="AF197" s="227">
        <v>1.5625</v>
      </c>
      <c r="AG197" s="167">
        <v>2.375</v>
      </c>
      <c r="AH197" s="236">
        <v>2</v>
      </c>
      <c r="AI197" s="172">
        <v>1.9791666699999999</v>
      </c>
      <c r="AJ197" s="227">
        <v>2</v>
      </c>
      <c r="AK197" s="236">
        <v>2</v>
      </c>
      <c r="AL197" s="167">
        <v>1.5</v>
      </c>
      <c r="AM197" s="223">
        <v>1.625</v>
      </c>
      <c r="AN197" s="138">
        <v>48.4375</v>
      </c>
      <c r="AO197" s="172">
        <v>1.78125</v>
      </c>
      <c r="AP197" s="139">
        <v>12.5</v>
      </c>
      <c r="AQ197" s="143">
        <v>52.5</v>
      </c>
      <c r="AR197" s="149">
        <v>50</v>
      </c>
      <c r="AS197" s="172">
        <v>7.43333333</v>
      </c>
      <c r="AT197" s="94">
        <f t="shared" si="8"/>
        <v>99.974266598044267</v>
      </c>
    </row>
    <row r="198" spans="2:46" x14ac:dyDescent="0.2">
      <c r="B198" s="52" t="s">
        <v>119</v>
      </c>
      <c r="C198" s="53">
        <v>0.9325</v>
      </c>
      <c r="D198" s="54">
        <v>0.27500000000000002</v>
      </c>
      <c r="E198" s="101">
        <v>1.2075</v>
      </c>
      <c r="F198" s="97">
        <v>1.8674999999999999</v>
      </c>
      <c r="G198" s="99">
        <v>1.1525000000000001</v>
      </c>
      <c r="H198" s="99">
        <v>0.61250000000000004</v>
      </c>
      <c r="I198" s="163">
        <v>0.50249999999999995</v>
      </c>
      <c r="J198" s="163">
        <v>4.1349999999999998</v>
      </c>
      <c r="K198" s="97">
        <v>1.5024999999999999</v>
      </c>
      <c r="L198" s="99">
        <v>0.55000000000000004</v>
      </c>
      <c r="M198" s="99">
        <v>0.59499999999999997</v>
      </c>
      <c r="N198" s="163">
        <v>0.21</v>
      </c>
      <c r="O198" s="163">
        <v>2.8574999999999999</v>
      </c>
      <c r="P198" s="97">
        <v>0.84499999999999997</v>
      </c>
      <c r="Q198" s="99">
        <v>0.36249999999999999</v>
      </c>
      <c r="R198" s="99">
        <v>0.08</v>
      </c>
      <c r="S198" s="163">
        <v>8.7499999999999994E-2</v>
      </c>
      <c r="T198" s="163">
        <v>1.375</v>
      </c>
      <c r="U198" s="101">
        <v>9.5749999999999993</v>
      </c>
      <c r="V198" s="139">
        <v>98</v>
      </c>
      <c r="W198" s="145">
        <v>95.25</v>
      </c>
      <c r="X198" s="164">
        <v>95</v>
      </c>
      <c r="Y198" s="145">
        <v>65</v>
      </c>
      <c r="Z198" s="145">
        <v>27.5</v>
      </c>
      <c r="AA198" s="164">
        <v>10.25</v>
      </c>
      <c r="AB198" s="145">
        <v>30</v>
      </c>
      <c r="AC198" s="145">
        <v>3.5</v>
      </c>
      <c r="AD198" s="145">
        <v>4</v>
      </c>
      <c r="AE198" s="149">
        <v>16.25</v>
      </c>
      <c r="AF198" s="227">
        <v>1.9375</v>
      </c>
      <c r="AG198" s="167">
        <v>2.75</v>
      </c>
      <c r="AH198" s="236">
        <v>2</v>
      </c>
      <c r="AI198" s="172">
        <v>2.2291666700000001</v>
      </c>
      <c r="AJ198" s="227">
        <v>1.75</v>
      </c>
      <c r="AK198" s="236">
        <v>1.625</v>
      </c>
      <c r="AL198" s="167">
        <v>1.125</v>
      </c>
      <c r="AM198" s="223">
        <v>1.375</v>
      </c>
      <c r="AN198" s="138">
        <v>50.625</v>
      </c>
      <c r="AO198" s="172">
        <v>1.46875</v>
      </c>
      <c r="AP198" s="139">
        <v>6.75</v>
      </c>
      <c r="AQ198" s="143">
        <v>32.5</v>
      </c>
      <c r="AR198" s="149">
        <v>50</v>
      </c>
      <c r="AS198" s="172">
        <v>4.9166666699999997</v>
      </c>
      <c r="AT198" s="94">
        <f t="shared" si="8"/>
        <v>98.558929490478633</v>
      </c>
    </row>
    <row r="199" spans="2:46" x14ac:dyDescent="0.2">
      <c r="B199" s="52" t="s">
        <v>114</v>
      </c>
      <c r="C199" s="19">
        <v>0.84750000000000003</v>
      </c>
      <c r="D199" s="20">
        <v>0.41749999999999998</v>
      </c>
      <c r="E199" s="21">
        <v>1.2649999999999999</v>
      </c>
      <c r="F199" s="24">
        <v>1.65</v>
      </c>
      <c r="G199" s="22">
        <v>0.76249999999999996</v>
      </c>
      <c r="H199" s="22">
        <v>0.55500000000000005</v>
      </c>
      <c r="I199" s="25">
        <v>0.4425</v>
      </c>
      <c r="J199" s="25">
        <v>3.41</v>
      </c>
      <c r="K199" s="24">
        <v>1.38</v>
      </c>
      <c r="L199" s="22">
        <v>0.47</v>
      </c>
      <c r="M199" s="22">
        <v>0.33750000000000002</v>
      </c>
      <c r="N199" s="25">
        <v>0.14000000000000001</v>
      </c>
      <c r="O199" s="25">
        <v>2.3275000000000001</v>
      </c>
      <c r="P199" s="24">
        <v>0.79249999999999998</v>
      </c>
      <c r="Q199" s="22">
        <v>0.30499999999999999</v>
      </c>
      <c r="R199" s="22">
        <v>0.105</v>
      </c>
      <c r="S199" s="25">
        <v>1.2500000000000001E-2</v>
      </c>
      <c r="T199" s="25">
        <v>1.2150000000000001</v>
      </c>
      <c r="U199" s="21">
        <v>8.2174999999999994</v>
      </c>
      <c r="V199" s="83">
        <v>83.25</v>
      </c>
      <c r="W199" s="88">
        <v>56.25</v>
      </c>
      <c r="X199" s="156">
        <v>45</v>
      </c>
      <c r="Y199" s="88">
        <v>6.75</v>
      </c>
      <c r="Z199" s="88">
        <v>3.75</v>
      </c>
      <c r="AA199" s="156">
        <v>5</v>
      </c>
      <c r="AB199" s="88">
        <v>5.25</v>
      </c>
      <c r="AC199" s="88">
        <v>1</v>
      </c>
      <c r="AD199" s="88">
        <v>1.25</v>
      </c>
      <c r="AE199" s="148">
        <v>2.25</v>
      </c>
      <c r="AF199" s="229">
        <v>3.0625</v>
      </c>
      <c r="AG199" s="166">
        <v>2.375</v>
      </c>
      <c r="AH199" s="240">
        <v>2</v>
      </c>
      <c r="AI199" s="94">
        <v>2.4791666700000001</v>
      </c>
      <c r="AJ199" s="229">
        <v>1.25</v>
      </c>
      <c r="AK199" s="240">
        <v>2.25</v>
      </c>
      <c r="AL199" s="166">
        <v>1.5</v>
      </c>
      <c r="AM199" s="159">
        <v>1.5</v>
      </c>
      <c r="AN199" s="91">
        <v>50.73</v>
      </c>
      <c r="AO199" s="94">
        <v>1.625</v>
      </c>
      <c r="AP199" s="83">
        <v>8.75</v>
      </c>
      <c r="AQ199" s="142">
        <v>47.5</v>
      </c>
      <c r="AR199" s="148">
        <v>21.75</v>
      </c>
      <c r="AS199" s="94">
        <v>6.65</v>
      </c>
      <c r="AT199" s="94">
        <f>U199/U$196*100</f>
        <v>84.585692228512599</v>
      </c>
    </row>
    <row r="200" spans="2:46" x14ac:dyDescent="0.2">
      <c r="B200" s="52"/>
      <c r="C200" s="182"/>
      <c r="D200" s="183"/>
      <c r="E200" s="172"/>
      <c r="F200" s="170"/>
      <c r="G200" s="167"/>
      <c r="H200" s="167"/>
      <c r="I200" s="223"/>
      <c r="J200" s="223"/>
      <c r="K200" s="170"/>
      <c r="L200" s="167"/>
      <c r="M200" s="167"/>
      <c r="N200" s="223"/>
      <c r="O200" s="223"/>
      <c r="P200" s="170"/>
      <c r="Q200" s="167"/>
      <c r="R200" s="167"/>
      <c r="S200" s="223"/>
      <c r="T200" s="223"/>
      <c r="U200" s="172"/>
      <c r="V200" s="139"/>
      <c r="W200" s="145"/>
      <c r="X200" s="164"/>
      <c r="Y200" s="145"/>
      <c r="Z200" s="145"/>
      <c r="AA200" s="164"/>
      <c r="AB200" s="145"/>
      <c r="AC200" s="145"/>
      <c r="AD200" s="145"/>
      <c r="AE200" s="149"/>
      <c r="AF200" s="139"/>
      <c r="AG200" s="145"/>
      <c r="AH200" s="143"/>
      <c r="AI200" s="146"/>
      <c r="AJ200" s="139"/>
      <c r="AK200" s="143"/>
      <c r="AL200" s="145"/>
      <c r="AM200" s="138"/>
      <c r="AN200" s="138"/>
      <c r="AO200" s="146"/>
      <c r="AP200" s="139"/>
      <c r="AQ200" s="143"/>
      <c r="AR200" s="149"/>
      <c r="AS200" s="146"/>
      <c r="AT200" s="94"/>
    </row>
    <row r="201" spans="2:46" x14ac:dyDescent="0.2">
      <c r="B201" s="52" t="s">
        <v>11</v>
      </c>
      <c r="C201" s="77">
        <v>1.003889</v>
      </c>
      <c r="D201" s="54">
        <v>0.30708299999999999</v>
      </c>
      <c r="E201" s="101">
        <v>1.310972</v>
      </c>
      <c r="F201" s="97">
        <v>2.0091670000000001</v>
      </c>
      <c r="G201" s="99">
        <v>1.171667</v>
      </c>
      <c r="H201" s="99">
        <v>0.67749999999999999</v>
      </c>
      <c r="I201" s="163">
        <v>0.59791700000000003</v>
      </c>
      <c r="J201" s="163">
        <v>4.4562499999999998</v>
      </c>
      <c r="K201" s="97">
        <v>1.429861</v>
      </c>
      <c r="L201" s="99">
        <v>0.65430600000000005</v>
      </c>
      <c r="M201" s="99">
        <v>0.48499999999999999</v>
      </c>
      <c r="N201" s="163">
        <v>0.28125</v>
      </c>
      <c r="O201" s="163">
        <v>2.8504170000000002</v>
      </c>
      <c r="P201" s="97">
        <v>0.98430600000000001</v>
      </c>
      <c r="Q201" s="99">
        <v>0.377639</v>
      </c>
      <c r="R201" s="99">
        <v>0.152083</v>
      </c>
      <c r="S201" s="163">
        <v>8.8193999999999995E-2</v>
      </c>
      <c r="T201" s="163">
        <v>1.602222</v>
      </c>
      <c r="U201" s="101">
        <v>10.219860000000001</v>
      </c>
      <c r="V201" s="139">
        <v>98.56944</v>
      </c>
      <c r="W201" s="145">
        <v>92.916669999999996</v>
      </c>
      <c r="X201" s="164">
        <v>92.597219999999993</v>
      </c>
      <c r="Y201" s="145">
        <v>73.777780000000007</v>
      </c>
      <c r="Z201" s="145">
        <v>38.19444</v>
      </c>
      <c r="AA201" s="164">
        <v>30.09722</v>
      </c>
      <c r="AB201" s="145">
        <v>48.80556</v>
      </c>
      <c r="AC201" s="145">
        <v>15.83333</v>
      </c>
      <c r="AD201" s="145">
        <v>10.90278</v>
      </c>
      <c r="AE201" s="149">
        <v>13.44444</v>
      </c>
      <c r="AF201" s="227">
        <v>1.5572919999999999</v>
      </c>
      <c r="AG201" s="167">
        <v>2.3402780000000001</v>
      </c>
      <c r="AH201" s="236">
        <v>2.1481479999999999</v>
      </c>
      <c r="AI201" s="172">
        <v>2.0152389999999998</v>
      </c>
      <c r="AJ201" s="227">
        <v>2.0416669999999999</v>
      </c>
      <c r="AK201" s="236">
        <v>2.1736110000000002</v>
      </c>
      <c r="AL201" s="167">
        <v>2.0625</v>
      </c>
      <c r="AM201" s="223">
        <v>2.1111110000000002</v>
      </c>
      <c r="AN201" s="138">
        <v>55.758189999999999</v>
      </c>
      <c r="AO201" s="172">
        <v>2.0972219999999999</v>
      </c>
      <c r="AP201" s="139">
        <v>12.59722</v>
      </c>
      <c r="AQ201" s="143">
        <v>24.61111</v>
      </c>
      <c r="AR201" s="149">
        <v>28.80556</v>
      </c>
      <c r="AS201" s="172">
        <v>4.4649999999999999</v>
      </c>
      <c r="AT201" s="94"/>
    </row>
    <row r="202" spans="2:46" x14ac:dyDescent="0.2">
      <c r="B202" s="52" t="s">
        <v>12</v>
      </c>
      <c r="C202" s="77">
        <v>0.15040000000000001</v>
      </c>
      <c r="D202" s="54">
        <v>8.8599999999999998E-2</v>
      </c>
      <c r="E202" s="101">
        <v>0.1676</v>
      </c>
      <c r="F202" s="97">
        <v>0.3906</v>
      </c>
      <c r="G202" s="99">
        <v>0.1168</v>
      </c>
      <c r="H202" s="99">
        <v>0.1401</v>
      </c>
      <c r="I202" s="163">
        <v>0.12640000000000001</v>
      </c>
      <c r="J202" s="163">
        <v>0.44529999999999997</v>
      </c>
      <c r="K202" s="97">
        <v>0.3674</v>
      </c>
      <c r="L202" s="99">
        <v>0.104</v>
      </c>
      <c r="M202" s="99">
        <v>0.1757</v>
      </c>
      <c r="N202" s="163">
        <v>0.14979999999999999</v>
      </c>
      <c r="O202" s="163">
        <v>0.4365</v>
      </c>
      <c r="P202" s="97">
        <v>0.24199999999999999</v>
      </c>
      <c r="Q202" s="99">
        <v>9.5399999999999999E-2</v>
      </c>
      <c r="R202" s="99">
        <v>6.9800000000000001E-2</v>
      </c>
      <c r="S202" s="163">
        <v>9.98E-2</v>
      </c>
      <c r="T202" s="163">
        <v>0.36049999999999999</v>
      </c>
      <c r="U202" s="101">
        <v>0.69130000000000003</v>
      </c>
      <c r="V202" s="139">
        <v>5.7049000000000003</v>
      </c>
      <c r="W202" s="145">
        <v>11.153</v>
      </c>
      <c r="X202" s="164">
        <v>12.896000000000001</v>
      </c>
      <c r="Y202" s="145">
        <v>12.077</v>
      </c>
      <c r="Z202" s="145">
        <v>23.055</v>
      </c>
      <c r="AA202" s="164">
        <v>23.256</v>
      </c>
      <c r="AB202" s="145">
        <v>24.742000000000001</v>
      </c>
      <c r="AC202" s="145">
        <v>14.231</v>
      </c>
      <c r="AD202" s="145">
        <v>5.8324999999999996</v>
      </c>
      <c r="AE202" s="149">
        <v>13.214</v>
      </c>
      <c r="AF202" s="227">
        <v>0.38279999999999997</v>
      </c>
      <c r="AG202" s="167">
        <v>0.8488</v>
      </c>
      <c r="AH202" s="236">
        <v>1.5366</v>
      </c>
      <c r="AI202" s="172">
        <v>0.65010000000000001</v>
      </c>
      <c r="AJ202" s="227">
        <v>0.58099999999999996</v>
      </c>
      <c r="AK202" s="236">
        <v>0.62319999999999998</v>
      </c>
      <c r="AL202" s="167">
        <v>0.61299999999999999</v>
      </c>
      <c r="AM202" s="223">
        <v>0.66959999999999997</v>
      </c>
      <c r="AN202" s="138">
        <v>5.8800999999999997</v>
      </c>
      <c r="AO202" s="172">
        <v>0.38269999999999998</v>
      </c>
      <c r="AP202" s="139">
        <v>16.239000000000001</v>
      </c>
      <c r="AQ202" s="143">
        <v>13.835000000000001</v>
      </c>
      <c r="AR202" s="149">
        <v>22.971</v>
      </c>
      <c r="AS202" s="172">
        <v>1.7391000000000001</v>
      </c>
      <c r="AT202" s="94"/>
    </row>
    <row r="203" spans="2:46" ht="10.5" thickBot="1" x14ac:dyDescent="0.25">
      <c r="B203" s="55" t="s">
        <v>13</v>
      </c>
      <c r="C203" s="78">
        <v>10.550520000000001</v>
      </c>
      <c r="D203" s="57">
        <v>20.315390000000001</v>
      </c>
      <c r="E203" s="102">
        <v>9.0074100000000001</v>
      </c>
      <c r="F203" s="98">
        <v>13.694610000000001</v>
      </c>
      <c r="G203" s="100">
        <v>7.0193899999999996</v>
      </c>
      <c r="H203" s="100">
        <v>14.56438</v>
      </c>
      <c r="I203" s="136">
        <v>14.89453</v>
      </c>
      <c r="J203" s="136">
        <v>7.0398170000000002</v>
      </c>
      <c r="K203" s="98">
        <v>18.100719999999999</v>
      </c>
      <c r="L203" s="100">
        <v>11.19711</v>
      </c>
      <c r="M203" s="100">
        <v>25.514089999999999</v>
      </c>
      <c r="N203" s="136">
        <v>37.511119999999998</v>
      </c>
      <c r="O203" s="136">
        <v>10.78783</v>
      </c>
      <c r="P203" s="98">
        <v>17.317150000000002</v>
      </c>
      <c r="Q203" s="100">
        <v>17.7897</v>
      </c>
      <c r="R203" s="100">
        <v>32.339959999999998</v>
      </c>
      <c r="S203" s="136">
        <v>79.698260000000005</v>
      </c>
      <c r="T203" s="136">
        <v>15.848739999999999</v>
      </c>
      <c r="U203" s="102">
        <v>4.7651669999999999</v>
      </c>
      <c r="V203" s="78">
        <v>4.0770369999999998</v>
      </c>
      <c r="W203" s="100">
        <v>8.4557110000000009</v>
      </c>
      <c r="X203" s="98">
        <v>9.8105049999999991</v>
      </c>
      <c r="Y203" s="100">
        <v>11.53111</v>
      </c>
      <c r="Z203" s="100">
        <v>42.520490000000002</v>
      </c>
      <c r="AA203" s="98">
        <v>54.43206</v>
      </c>
      <c r="AB203" s="100">
        <v>35.711620000000003</v>
      </c>
      <c r="AC203" s="100">
        <v>63.315249999999999</v>
      </c>
      <c r="AD203" s="100">
        <v>37.684420000000003</v>
      </c>
      <c r="AE203" s="57">
        <v>69.236770000000007</v>
      </c>
      <c r="AF203" s="78">
        <v>17.316990000000001</v>
      </c>
      <c r="AG203" s="100">
        <v>25.5489</v>
      </c>
      <c r="AH203" s="237">
        <v>50.38843</v>
      </c>
      <c r="AI203" s="102">
        <v>22.723600000000001</v>
      </c>
      <c r="AJ203" s="78">
        <v>20.044779999999999</v>
      </c>
      <c r="AK203" s="237">
        <v>20.197929999999999</v>
      </c>
      <c r="AL203" s="100">
        <v>20.9373</v>
      </c>
      <c r="AM203" s="136">
        <v>22.34337</v>
      </c>
      <c r="AN203" s="136">
        <v>7.4288259999999999</v>
      </c>
      <c r="AO203" s="102">
        <v>12.85459</v>
      </c>
      <c r="AP203" s="78">
        <v>90.809049999999999</v>
      </c>
      <c r="AQ203" s="237">
        <v>39.598909999999997</v>
      </c>
      <c r="AR203" s="57">
        <v>56.175159999999998</v>
      </c>
      <c r="AS203" s="102">
        <v>27.437830000000002</v>
      </c>
      <c r="AT203" s="106"/>
    </row>
    <row r="204" spans="2:46" ht="11.25" customHeight="1" x14ac:dyDescent="0.2">
      <c r="B204" s="305" t="s">
        <v>233</v>
      </c>
      <c r="C204" s="306"/>
      <c r="D204" s="306"/>
      <c r="E204" s="306"/>
      <c r="F204" s="306"/>
      <c r="G204" s="306"/>
      <c r="H204" s="306"/>
      <c r="I204" s="306"/>
      <c r="J204" s="306"/>
      <c r="K204" s="306"/>
      <c r="L204" s="306"/>
      <c r="M204" s="306"/>
      <c r="N204" s="306"/>
      <c r="O204" s="306"/>
      <c r="P204" s="306"/>
      <c r="Q204" s="306"/>
      <c r="R204" s="306"/>
      <c r="S204" s="306"/>
      <c r="T204" s="306"/>
      <c r="U204" s="306"/>
      <c r="V204" s="306"/>
      <c r="W204" s="306"/>
      <c r="X204" s="306"/>
      <c r="Y204" s="306"/>
      <c r="Z204" s="306"/>
      <c r="AA204" s="306"/>
      <c r="AB204" s="306"/>
      <c r="AC204" s="306"/>
      <c r="AD204" s="306"/>
      <c r="AE204" s="306"/>
      <c r="AF204" s="306"/>
      <c r="AG204" s="306"/>
      <c r="AH204" s="306"/>
      <c r="AI204" s="306"/>
      <c r="AJ204" s="306"/>
      <c r="AK204" s="306"/>
      <c r="AL204" s="306"/>
      <c r="AM204" s="306"/>
      <c r="AN204" s="306"/>
      <c r="AO204" s="306"/>
      <c r="AP204" s="306"/>
      <c r="AQ204" s="306"/>
      <c r="AR204" s="306"/>
      <c r="AS204" s="306"/>
      <c r="AT204" s="307"/>
    </row>
    <row r="205" spans="2:46" ht="25" customHeight="1" x14ac:dyDescent="0.2">
      <c r="B205" s="308" t="s">
        <v>319</v>
      </c>
      <c r="C205" s="309"/>
      <c r="D205" s="309"/>
      <c r="E205" s="309"/>
      <c r="F205" s="309"/>
      <c r="G205" s="309"/>
      <c r="H205" s="309"/>
      <c r="I205" s="309"/>
      <c r="J205" s="309"/>
      <c r="K205" s="309"/>
      <c r="L205" s="309"/>
      <c r="M205" s="309"/>
      <c r="N205" s="309"/>
      <c r="O205" s="309"/>
      <c r="P205" s="309"/>
      <c r="Q205" s="309"/>
      <c r="R205" s="309"/>
      <c r="S205" s="309"/>
      <c r="T205" s="309"/>
      <c r="U205" s="309"/>
      <c r="V205" s="309"/>
      <c r="W205" s="309"/>
      <c r="X205" s="309"/>
      <c r="Y205" s="309"/>
      <c r="Z205" s="309"/>
      <c r="AA205" s="309"/>
      <c r="AB205" s="309"/>
      <c r="AC205" s="309"/>
      <c r="AD205" s="309"/>
      <c r="AE205" s="309"/>
      <c r="AF205" s="309"/>
      <c r="AG205" s="309"/>
      <c r="AH205" s="309"/>
      <c r="AI205" s="309"/>
      <c r="AJ205" s="309"/>
      <c r="AK205" s="309"/>
      <c r="AL205" s="309"/>
      <c r="AM205" s="309"/>
      <c r="AN205" s="309"/>
      <c r="AO205" s="309"/>
      <c r="AP205" s="309"/>
      <c r="AQ205" s="309"/>
      <c r="AR205" s="309"/>
      <c r="AS205" s="309"/>
      <c r="AT205" s="310"/>
    </row>
    <row r="206" spans="2:46" ht="11.25" customHeight="1" thickBot="1" x14ac:dyDescent="0.25">
      <c r="B206" s="314" t="s">
        <v>425</v>
      </c>
      <c r="C206" s="315"/>
      <c r="D206" s="315"/>
      <c r="E206" s="315"/>
      <c r="F206" s="315"/>
      <c r="G206" s="315"/>
      <c r="H206" s="315"/>
      <c r="I206" s="315"/>
      <c r="J206" s="315"/>
      <c r="K206" s="315"/>
      <c r="L206" s="315"/>
      <c r="M206" s="315"/>
      <c r="N206" s="315"/>
      <c r="O206" s="315"/>
      <c r="P206" s="315"/>
      <c r="Q206" s="315"/>
      <c r="R206" s="315"/>
      <c r="S206" s="315"/>
      <c r="T206" s="315"/>
      <c r="U206" s="315"/>
      <c r="V206" s="315"/>
      <c r="W206" s="315"/>
      <c r="X206" s="315"/>
      <c r="Y206" s="315"/>
      <c r="Z206" s="315"/>
      <c r="AA206" s="315"/>
      <c r="AB206" s="315"/>
      <c r="AC206" s="315"/>
      <c r="AD206" s="315"/>
      <c r="AE206" s="315"/>
      <c r="AF206" s="315"/>
      <c r="AG206" s="315"/>
      <c r="AH206" s="315"/>
      <c r="AI206" s="315"/>
      <c r="AJ206" s="315"/>
      <c r="AK206" s="315"/>
      <c r="AL206" s="315"/>
      <c r="AM206" s="315"/>
      <c r="AN206" s="315"/>
      <c r="AO206" s="315"/>
      <c r="AP206" s="315"/>
      <c r="AQ206" s="315"/>
      <c r="AR206" s="315"/>
      <c r="AS206" s="315"/>
      <c r="AT206" s="316"/>
    </row>
    <row r="207" spans="2:46" x14ac:dyDescent="0.2">
      <c r="C207" s="135"/>
      <c r="D207" s="135"/>
      <c r="E207" s="135"/>
      <c r="F207" s="135"/>
      <c r="G207" s="135"/>
      <c r="H207" s="135"/>
      <c r="I207" s="135"/>
      <c r="J207" s="135"/>
      <c r="L207" s="9"/>
      <c r="M207" s="9"/>
      <c r="N207" s="9"/>
      <c r="O207" s="9"/>
      <c r="P207" s="9"/>
      <c r="Q207" s="9"/>
    </row>
    <row r="208" spans="2:46" ht="10.5" thickBot="1" x14ac:dyDescent="0.25">
      <c r="B208" s="161"/>
      <c r="C208" s="135"/>
      <c r="D208" s="180"/>
      <c r="E208" s="135"/>
      <c r="F208" s="135"/>
      <c r="G208" s="135"/>
      <c r="H208" s="46"/>
      <c r="I208" s="46"/>
      <c r="J208" s="46"/>
      <c r="M208" s="9"/>
      <c r="N208" s="9"/>
      <c r="O208" s="9"/>
      <c r="P208" s="9"/>
      <c r="Q208" s="9"/>
    </row>
    <row r="209" spans="2:49" ht="40.5" thickBot="1" x14ac:dyDescent="0.25">
      <c r="B209" s="47" t="s">
        <v>313</v>
      </c>
      <c r="C209" s="64" t="s">
        <v>306</v>
      </c>
      <c r="D209" s="49" t="s">
        <v>278</v>
      </c>
      <c r="E209" s="50" t="s">
        <v>342</v>
      </c>
      <c r="F209" s="64" t="s">
        <v>341</v>
      </c>
      <c r="G209" s="87" t="s">
        <v>350</v>
      </c>
      <c r="H209" s="87" t="s">
        <v>344</v>
      </c>
      <c r="I209" s="95" t="s">
        <v>324</v>
      </c>
      <c r="J209" s="50" t="s">
        <v>345</v>
      </c>
      <c r="K209" s="96" t="s">
        <v>414</v>
      </c>
      <c r="L209" s="87" t="s">
        <v>404</v>
      </c>
      <c r="M209" s="87" t="s">
        <v>415</v>
      </c>
      <c r="N209" s="95" t="s">
        <v>427</v>
      </c>
      <c r="O209" s="50" t="s">
        <v>426</v>
      </c>
      <c r="P209" s="64" t="s">
        <v>451</v>
      </c>
      <c r="Q209" s="49" t="s">
        <v>452</v>
      </c>
      <c r="R209" s="50" t="s">
        <v>453</v>
      </c>
      <c r="S209" s="50" t="s">
        <v>150</v>
      </c>
      <c r="T209" s="96" t="s">
        <v>369</v>
      </c>
      <c r="U209" s="87" t="s">
        <v>428</v>
      </c>
      <c r="V209" s="87" t="s">
        <v>328</v>
      </c>
      <c r="W209" s="87" t="s">
        <v>386</v>
      </c>
      <c r="X209" s="87" t="s">
        <v>418</v>
      </c>
      <c r="Y209" s="87" t="s">
        <v>419</v>
      </c>
      <c r="Z209" s="96" t="s">
        <v>429</v>
      </c>
      <c r="AA209" s="87" t="s">
        <v>454</v>
      </c>
      <c r="AB209" s="96" t="s">
        <v>455</v>
      </c>
      <c r="AC209" s="64" t="s">
        <v>346</v>
      </c>
      <c r="AD209" s="87" t="s">
        <v>347</v>
      </c>
      <c r="AE209" s="96" t="s">
        <v>349</v>
      </c>
      <c r="AF209" s="65" t="s">
        <v>351</v>
      </c>
      <c r="AG209" s="65" t="s">
        <v>353</v>
      </c>
      <c r="AH209" s="49" t="s">
        <v>423</v>
      </c>
      <c r="AI209" s="64" t="s">
        <v>354</v>
      </c>
      <c r="AJ209" s="49" t="s">
        <v>431</v>
      </c>
      <c r="AK209" s="95" t="s">
        <v>355</v>
      </c>
      <c r="AL209" s="96" t="s">
        <v>356</v>
      </c>
      <c r="AM209" s="65" t="s">
        <v>357</v>
      </c>
      <c r="AN209" s="49" t="s">
        <v>358</v>
      </c>
      <c r="AO209" s="49" t="s">
        <v>430</v>
      </c>
      <c r="AP209" s="49" t="s">
        <v>359</v>
      </c>
      <c r="AQ209" s="50" t="s">
        <v>307</v>
      </c>
      <c r="AR209" s="64" t="s">
        <v>432</v>
      </c>
      <c r="AS209" s="87" t="s">
        <v>385</v>
      </c>
      <c r="AT209" s="87" t="s">
        <v>421</v>
      </c>
      <c r="AU209" s="95" t="s">
        <v>433</v>
      </c>
      <c r="AV209" s="50" t="s">
        <v>397</v>
      </c>
      <c r="AW209" s="79" t="s">
        <v>220</v>
      </c>
    </row>
    <row r="210" spans="2:49" x14ac:dyDescent="0.2">
      <c r="B210" s="51" t="s">
        <v>116</v>
      </c>
      <c r="C210" s="184">
        <v>0.995</v>
      </c>
      <c r="D210" s="186">
        <v>0.66500000000000004</v>
      </c>
      <c r="E210" s="188">
        <v>1.66</v>
      </c>
      <c r="F210" s="184">
        <v>1.595</v>
      </c>
      <c r="G210" s="234">
        <v>0.90249999999999997</v>
      </c>
      <c r="H210" s="234">
        <v>0.53</v>
      </c>
      <c r="I210" s="254">
        <v>0.40250000000000002</v>
      </c>
      <c r="J210" s="188">
        <v>3.43</v>
      </c>
      <c r="K210" s="184">
        <v>2.0699999999999998</v>
      </c>
      <c r="L210" s="234">
        <v>0.61750000000000005</v>
      </c>
      <c r="M210" s="234">
        <v>0.375</v>
      </c>
      <c r="N210" s="233">
        <v>0.49</v>
      </c>
      <c r="O210" s="188">
        <v>3.5525000000000002</v>
      </c>
      <c r="P210" s="184">
        <v>0.58499999999999996</v>
      </c>
      <c r="Q210" s="186">
        <v>0.45</v>
      </c>
      <c r="R210" s="188">
        <v>1.0349999999999999</v>
      </c>
      <c r="S210" s="188">
        <v>9.6775000000000002</v>
      </c>
      <c r="T210" s="243">
        <v>100</v>
      </c>
      <c r="U210" s="244">
        <v>96.5</v>
      </c>
      <c r="V210" s="244">
        <v>93</v>
      </c>
      <c r="W210" s="244">
        <v>83.75</v>
      </c>
      <c r="X210" s="244">
        <v>82</v>
      </c>
      <c r="Y210" s="244">
        <v>63.75</v>
      </c>
      <c r="Z210" s="243">
        <v>68.75</v>
      </c>
      <c r="AA210" s="244">
        <v>18.75</v>
      </c>
      <c r="AB210" s="243">
        <v>22.5</v>
      </c>
      <c r="AC210" s="245">
        <v>2.7777777800000001</v>
      </c>
      <c r="AD210" s="246">
        <v>2.25</v>
      </c>
      <c r="AE210" s="247">
        <v>2.04</v>
      </c>
      <c r="AF210" s="248">
        <v>2.7</v>
      </c>
      <c r="AG210" s="248">
        <v>2.75</v>
      </c>
      <c r="AH210" s="255">
        <v>2.328125</v>
      </c>
      <c r="AI210" s="274">
        <v>26.375</v>
      </c>
      <c r="AJ210" s="275">
        <v>70.2</v>
      </c>
      <c r="AK210" s="276">
        <v>2.45448785</v>
      </c>
      <c r="AL210" s="247">
        <v>1.75</v>
      </c>
      <c r="AM210" s="248">
        <v>2.0714285700000001</v>
      </c>
      <c r="AN210" s="255">
        <v>1.9375</v>
      </c>
      <c r="AO210" s="277">
        <v>42.5</v>
      </c>
      <c r="AP210" s="276">
        <v>1.91964286</v>
      </c>
      <c r="AQ210" s="249">
        <v>2.2999999999999998</v>
      </c>
      <c r="AR210" s="274">
        <v>9.25</v>
      </c>
      <c r="AS210" s="244">
        <v>12.5</v>
      </c>
      <c r="AT210" s="244">
        <v>6.75</v>
      </c>
      <c r="AU210" s="277">
        <v>62.5</v>
      </c>
      <c r="AV210" s="249">
        <v>5.46875</v>
      </c>
      <c r="AW210" s="94">
        <f t="shared" ref="AW210:AW225" si="9">S210/S$226*100</f>
        <v>112.82424948994463</v>
      </c>
    </row>
    <row r="211" spans="2:49" x14ac:dyDescent="0.2">
      <c r="B211" s="52" t="s">
        <v>5</v>
      </c>
      <c r="C211" s="77">
        <v>0.995</v>
      </c>
      <c r="D211" s="54">
        <v>0.60250000000000004</v>
      </c>
      <c r="E211" s="101">
        <v>1.5974999999999999</v>
      </c>
      <c r="F211" s="77">
        <v>1.6850000000000001</v>
      </c>
      <c r="G211" s="99">
        <v>0.92749999999999999</v>
      </c>
      <c r="H211" s="99">
        <v>0.4375</v>
      </c>
      <c r="I211" s="97">
        <v>0.38250000000000001</v>
      </c>
      <c r="J211" s="101">
        <v>3.4325000000000001</v>
      </c>
      <c r="K211" s="77">
        <v>2.11</v>
      </c>
      <c r="L211" s="99">
        <v>0.6</v>
      </c>
      <c r="M211" s="99">
        <v>0.3125</v>
      </c>
      <c r="N211" s="163">
        <v>0.41249999999999998</v>
      </c>
      <c r="O211" s="101">
        <v>3.4350000000000001</v>
      </c>
      <c r="P211" s="77">
        <v>0.79</v>
      </c>
      <c r="Q211" s="54">
        <v>0.3775</v>
      </c>
      <c r="R211" s="101">
        <v>1.1675</v>
      </c>
      <c r="S211" s="101">
        <v>9.6325000000000003</v>
      </c>
      <c r="T211" s="164">
        <v>100</v>
      </c>
      <c r="U211" s="145">
        <v>91.5</v>
      </c>
      <c r="V211" s="145">
        <v>87.5</v>
      </c>
      <c r="W211" s="145">
        <v>73.75</v>
      </c>
      <c r="X211" s="145">
        <v>68.75</v>
      </c>
      <c r="Y211" s="145">
        <v>60</v>
      </c>
      <c r="Z211" s="164">
        <v>60</v>
      </c>
      <c r="AA211" s="145">
        <v>12.5</v>
      </c>
      <c r="AB211" s="164">
        <v>11.25</v>
      </c>
      <c r="AC211" s="227">
        <v>2.8333333299999999</v>
      </c>
      <c r="AD211" s="167">
        <v>2.25</v>
      </c>
      <c r="AE211" s="170">
        <v>2.25</v>
      </c>
      <c r="AF211" s="236">
        <v>2.2000000000000002</v>
      </c>
      <c r="AG211" s="236">
        <v>2.5</v>
      </c>
      <c r="AH211" s="183">
        <v>2.5625</v>
      </c>
      <c r="AI211" s="139">
        <v>25</v>
      </c>
      <c r="AJ211" s="149">
        <v>68.75</v>
      </c>
      <c r="AK211" s="223">
        <v>2.37526042</v>
      </c>
      <c r="AL211" s="170">
        <v>1.375</v>
      </c>
      <c r="AM211" s="236">
        <v>2.5</v>
      </c>
      <c r="AN211" s="183">
        <v>2.3125</v>
      </c>
      <c r="AO211" s="138">
        <v>45</v>
      </c>
      <c r="AP211" s="223">
        <v>2.0625</v>
      </c>
      <c r="AQ211" s="172">
        <v>2.4</v>
      </c>
      <c r="AR211" s="139">
        <v>12.5</v>
      </c>
      <c r="AS211" s="145">
        <v>15.5</v>
      </c>
      <c r="AT211" s="145">
        <v>11.75</v>
      </c>
      <c r="AU211" s="138">
        <v>51.25</v>
      </c>
      <c r="AV211" s="172">
        <v>5.2083333300000003</v>
      </c>
      <c r="AW211" s="94">
        <f t="shared" si="9"/>
        <v>112.29962110171961</v>
      </c>
    </row>
    <row r="212" spans="2:49" x14ac:dyDescent="0.2">
      <c r="B212" s="52" t="s">
        <v>290</v>
      </c>
      <c r="C212" s="60">
        <v>1.0475000000000001</v>
      </c>
      <c r="D212" s="20">
        <v>0.73</v>
      </c>
      <c r="E212" s="21">
        <v>1.7775000000000001</v>
      </c>
      <c r="F212" s="60">
        <v>1.63</v>
      </c>
      <c r="G212" s="22">
        <v>0.90749999999999997</v>
      </c>
      <c r="H212" s="22">
        <v>0.48</v>
      </c>
      <c r="I212" s="24">
        <v>0.34250000000000003</v>
      </c>
      <c r="J212" s="21">
        <v>3.36</v>
      </c>
      <c r="K212" s="60">
        <v>2.0249999999999999</v>
      </c>
      <c r="L212" s="22">
        <v>0.46500000000000002</v>
      </c>
      <c r="M212" s="22">
        <v>0.32750000000000001</v>
      </c>
      <c r="N212" s="25">
        <v>0.37</v>
      </c>
      <c r="O212" s="21">
        <v>3.1875</v>
      </c>
      <c r="P212" s="60">
        <v>0.74750000000000005</v>
      </c>
      <c r="Q212" s="20">
        <v>0.36499999999999999</v>
      </c>
      <c r="R212" s="21">
        <v>1.1125</v>
      </c>
      <c r="S212" s="21">
        <v>9.4375</v>
      </c>
      <c r="T212" s="156">
        <v>98.75</v>
      </c>
      <c r="U212" s="88">
        <v>96.5</v>
      </c>
      <c r="V212" s="88">
        <v>90</v>
      </c>
      <c r="W212" s="88">
        <v>77.5</v>
      </c>
      <c r="X212" s="88">
        <v>63.75</v>
      </c>
      <c r="Y212" s="88">
        <v>57.5</v>
      </c>
      <c r="Z212" s="156">
        <v>55</v>
      </c>
      <c r="AA212" s="88">
        <v>11.25</v>
      </c>
      <c r="AB212" s="156">
        <v>10.5</v>
      </c>
      <c r="AC212" s="229">
        <v>2.7222222199999999</v>
      </c>
      <c r="AD212" s="166">
        <v>2.5</v>
      </c>
      <c r="AE212" s="169">
        <v>2.5</v>
      </c>
      <c r="AF212" s="240">
        <v>2.4500000000000002</v>
      </c>
      <c r="AG212" s="240">
        <v>2.625</v>
      </c>
      <c r="AH212" s="221">
        <v>2.171875</v>
      </c>
      <c r="AI212" s="83">
        <v>29.125</v>
      </c>
      <c r="AJ212" s="148">
        <v>69.150000000000006</v>
      </c>
      <c r="AK212" s="159">
        <v>2.5287934000000001</v>
      </c>
      <c r="AL212" s="169">
        <v>1.65625</v>
      </c>
      <c r="AM212" s="240">
        <v>2.6071428600000002</v>
      </c>
      <c r="AN212" s="221">
        <v>2.40625</v>
      </c>
      <c r="AO212" s="91">
        <v>45</v>
      </c>
      <c r="AP212" s="159">
        <v>2.22321429</v>
      </c>
      <c r="AQ212" s="94">
        <v>2.1</v>
      </c>
      <c r="AR212" s="83">
        <v>10</v>
      </c>
      <c r="AS212" s="88">
        <v>5</v>
      </c>
      <c r="AT212" s="88">
        <v>4.25</v>
      </c>
      <c r="AU212" s="91">
        <v>60</v>
      </c>
      <c r="AV212" s="94">
        <v>4.28125</v>
      </c>
      <c r="AW212" s="94">
        <f t="shared" si="9"/>
        <v>110.02623141941123</v>
      </c>
    </row>
    <row r="213" spans="2:49" x14ac:dyDescent="0.2">
      <c r="B213" s="52" t="s">
        <v>118</v>
      </c>
      <c r="C213" s="77">
        <v>0.92249999999999999</v>
      </c>
      <c r="D213" s="54">
        <v>0.66749999999999998</v>
      </c>
      <c r="E213" s="101">
        <v>1.59</v>
      </c>
      <c r="F213" s="77">
        <v>1.6950000000000001</v>
      </c>
      <c r="G213" s="99">
        <v>1.0149999999999999</v>
      </c>
      <c r="H213" s="99">
        <v>0.49</v>
      </c>
      <c r="I213" s="97">
        <v>0.375</v>
      </c>
      <c r="J213" s="101">
        <v>3.5750000000000002</v>
      </c>
      <c r="K213" s="77">
        <v>1.9475</v>
      </c>
      <c r="L213" s="99">
        <v>0.57250000000000001</v>
      </c>
      <c r="M213" s="99">
        <v>0.34499999999999997</v>
      </c>
      <c r="N213" s="163">
        <v>0.34749999999999998</v>
      </c>
      <c r="O213" s="101">
        <v>3.2124999999999999</v>
      </c>
      <c r="P213" s="77">
        <v>0.64500000000000002</v>
      </c>
      <c r="Q213" s="54">
        <v>0.3775</v>
      </c>
      <c r="R213" s="101">
        <v>1.0225</v>
      </c>
      <c r="S213" s="101">
        <v>9.4</v>
      </c>
      <c r="T213" s="164">
        <v>100</v>
      </c>
      <c r="U213" s="145">
        <v>95.25</v>
      </c>
      <c r="V213" s="145">
        <v>93.75</v>
      </c>
      <c r="W213" s="145">
        <v>78.75</v>
      </c>
      <c r="X213" s="145">
        <v>82.5</v>
      </c>
      <c r="Y213" s="145">
        <v>60</v>
      </c>
      <c r="Z213" s="164">
        <v>52.5</v>
      </c>
      <c r="AA213" s="145">
        <v>11.25</v>
      </c>
      <c r="AB213" s="164">
        <v>12.25</v>
      </c>
      <c r="AC213" s="227">
        <v>2.9444444399999998</v>
      </c>
      <c r="AD213" s="167">
        <v>2.625</v>
      </c>
      <c r="AE213" s="170">
        <v>2.2000000000000002</v>
      </c>
      <c r="AF213" s="236">
        <v>2.4</v>
      </c>
      <c r="AG213" s="236">
        <v>2.75</v>
      </c>
      <c r="AH213" s="183">
        <v>2.5625</v>
      </c>
      <c r="AI213" s="139">
        <v>28.125</v>
      </c>
      <c r="AJ213" s="149">
        <v>72.924999999999997</v>
      </c>
      <c r="AK213" s="223">
        <v>2.6032899299999999</v>
      </c>
      <c r="AL213" s="170">
        <v>1.84375</v>
      </c>
      <c r="AM213" s="236">
        <v>1.96428571</v>
      </c>
      <c r="AN213" s="183">
        <v>1.84375</v>
      </c>
      <c r="AO213" s="138">
        <v>57.5</v>
      </c>
      <c r="AP213" s="223">
        <v>1.8839285699999999</v>
      </c>
      <c r="AQ213" s="172">
        <v>2.2000000000000002</v>
      </c>
      <c r="AR213" s="139">
        <v>8.25</v>
      </c>
      <c r="AS213" s="145">
        <v>10.25</v>
      </c>
      <c r="AT213" s="145">
        <v>8.25</v>
      </c>
      <c r="AU213" s="138">
        <v>52.5</v>
      </c>
      <c r="AV213" s="172">
        <v>4.1354166699999997</v>
      </c>
      <c r="AW213" s="94">
        <f t="shared" si="9"/>
        <v>109.58904109589041</v>
      </c>
    </row>
    <row r="214" spans="2:49" x14ac:dyDescent="0.2">
      <c r="B214" s="52" t="s">
        <v>83</v>
      </c>
      <c r="C214" s="77">
        <v>1.0349999999999999</v>
      </c>
      <c r="D214" s="54">
        <v>0.67249999999999999</v>
      </c>
      <c r="E214" s="101">
        <v>1.7075</v>
      </c>
      <c r="F214" s="77">
        <v>1.4750000000000001</v>
      </c>
      <c r="G214" s="99">
        <v>0.92</v>
      </c>
      <c r="H214" s="99">
        <v>0.4375</v>
      </c>
      <c r="I214" s="97">
        <v>0.45</v>
      </c>
      <c r="J214" s="101">
        <v>3.2825000000000002</v>
      </c>
      <c r="K214" s="77">
        <v>1.885</v>
      </c>
      <c r="L214" s="99">
        <v>0.55000000000000004</v>
      </c>
      <c r="M214" s="99">
        <v>0.34499999999999997</v>
      </c>
      <c r="N214" s="163">
        <v>0.40749999999999997</v>
      </c>
      <c r="O214" s="101">
        <v>3.1875</v>
      </c>
      <c r="P214" s="77">
        <v>0.62749999999999995</v>
      </c>
      <c r="Q214" s="54">
        <v>0.49</v>
      </c>
      <c r="R214" s="101">
        <v>1.1174999999999999</v>
      </c>
      <c r="S214" s="101">
        <v>9.2949999999999999</v>
      </c>
      <c r="T214" s="164">
        <v>100</v>
      </c>
      <c r="U214" s="145">
        <v>88.25</v>
      </c>
      <c r="V214" s="145">
        <v>89.25</v>
      </c>
      <c r="W214" s="145">
        <v>79.5</v>
      </c>
      <c r="X214" s="145">
        <v>73.25</v>
      </c>
      <c r="Y214" s="145">
        <v>55</v>
      </c>
      <c r="Z214" s="164">
        <v>55</v>
      </c>
      <c r="AA214" s="145">
        <v>5.5</v>
      </c>
      <c r="AB214" s="164">
        <v>15</v>
      </c>
      <c r="AC214" s="227">
        <v>2.9444444399999998</v>
      </c>
      <c r="AD214" s="167">
        <v>2.375</v>
      </c>
      <c r="AE214" s="170">
        <v>2.65</v>
      </c>
      <c r="AF214" s="236">
        <v>2.15</v>
      </c>
      <c r="AG214" s="236">
        <v>2.75</v>
      </c>
      <c r="AH214" s="183">
        <v>2.328125</v>
      </c>
      <c r="AI214" s="139">
        <v>26</v>
      </c>
      <c r="AJ214" s="149">
        <v>65.400000000000006</v>
      </c>
      <c r="AK214" s="223">
        <v>2.4440711799999999</v>
      </c>
      <c r="AL214" s="170">
        <v>1.09375</v>
      </c>
      <c r="AM214" s="236">
        <v>1.75</v>
      </c>
      <c r="AN214" s="183">
        <v>1.65625</v>
      </c>
      <c r="AO214" s="138">
        <v>41.25</v>
      </c>
      <c r="AP214" s="223">
        <v>1.5</v>
      </c>
      <c r="AQ214" s="172">
        <v>2.5</v>
      </c>
      <c r="AR214" s="139">
        <v>8.75</v>
      </c>
      <c r="AS214" s="145">
        <v>21.25</v>
      </c>
      <c r="AT214" s="145">
        <v>8</v>
      </c>
      <c r="AU214" s="138">
        <v>50</v>
      </c>
      <c r="AV214" s="172">
        <v>4.75</v>
      </c>
      <c r="AW214" s="94">
        <f t="shared" si="9"/>
        <v>108.36490819003205</v>
      </c>
    </row>
    <row r="215" spans="2:49" x14ac:dyDescent="0.2">
      <c r="B215" s="52" t="s">
        <v>305</v>
      </c>
      <c r="C215" s="77">
        <v>1.02</v>
      </c>
      <c r="D215" s="54">
        <v>0.63500000000000001</v>
      </c>
      <c r="E215" s="101">
        <v>1.655</v>
      </c>
      <c r="F215" s="77">
        <v>1.5349999999999999</v>
      </c>
      <c r="G215" s="99">
        <v>1.0125</v>
      </c>
      <c r="H215" s="99">
        <v>0.5575</v>
      </c>
      <c r="I215" s="97">
        <v>0.45</v>
      </c>
      <c r="J215" s="101">
        <v>3.5550000000000002</v>
      </c>
      <c r="K215" s="77">
        <v>1.8925000000000001</v>
      </c>
      <c r="L215" s="99">
        <v>0.58499999999999996</v>
      </c>
      <c r="M215" s="99">
        <v>0.27250000000000002</v>
      </c>
      <c r="N215" s="163">
        <v>0.33</v>
      </c>
      <c r="O215" s="101">
        <v>3.08</v>
      </c>
      <c r="P215" s="77">
        <v>0.60250000000000004</v>
      </c>
      <c r="Q215" s="54">
        <v>0.3775</v>
      </c>
      <c r="R215" s="101">
        <v>0.98</v>
      </c>
      <c r="S215" s="101">
        <v>9.27</v>
      </c>
      <c r="T215" s="164">
        <v>100</v>
      </c>
      <c r="U215" s="145">
        <v>98</v>
      </c>
      <c r="V215" s="145">
        <v>93.5</v>
      </c>
      <c r="W215" s="145">
        <v>91.25</v>
      </c>
      <c r="X215" s="145">
        <v>73.75</v>
      </c>
      <c r="Y215" s="145">
        <v>57.5</v>
      </c>
      <c r="Z215" s="164">
        <v>57.5</v>
      </c>
      <c r="AA215" s="145">
        <v>8.75</v>
      </c>
      <c r="AB215" s="164">
        <v>12.5</v>
      </c>
      <c r="AC215" s="227">
        <v>2.7222222199999999</v>
      </c>
      <c r="AD215" s="167">
        <v>2.625</v>
      </c>
      <c r="AE215" s="170">
        <v>2.7</v>
      </c>
      <c r="AF215" s="236">
        <v>2.9</v>
      </c>
      <c r="AG215" s="236">
        <v>2.375</v>
      </c>
      <c r="AH215" s="183">
        <v>2.328125</v>
      </c>
      <c r="AI215" s="139">
        <v>25.5</v>
      </c>
      <c r="AJ215" s="149">
        <v>67.5</v>
      </c>
      <c r="AK215" s="223">
        <v>2.5078559</v>
      </c>
      <c r="AL215" s="170">
        <v>1.46875</v>
      </c>
      <c r="AM215" s="236">
        <v>1.96428571</v>
      </c>
      <c r="AN215" s="183">
        <v>1.84375</v>
      </c>
      <c r="AO215" s="138">
        <v>43.75</v>
      </c>
      <c r="AP215" s="223">
        <v>1.7589285699999999</v>
      </c>
      <c r="AQ215" s="172">
        <v>2.2999999999999998</v>
      </c>
      <c r="AR215" s="139">
        <v>8.75</v>
      </c>
      <c r="AS215" s="145">
        <v>17.5</v>
      </c>
      <c r="AT215" s="145">
        <v>6.75</v>
      </c>
      <c r="AU215" s="138">
        <v>52.5</v>
      </c>
      <c r="AV215" s="172">
        <v>4.59375</v>
      </c>
      <c r="AW215" s="94">
        <f t="shared" si="9"/>
        <v>108.0734479743515</v>
      </c>
    </row>
    <row r="216" spans="2:49" x14ac:dyDescent="0.2">
      <c r="B216" s="52" t="s">
        <v>70</v>
      </c>
      <c r="C216" s="60">
        <v>0.95499999999999996</v>
      </c>
      <c r="D216" s="20">
        <v>0.66749999999999998</v>
      </c>
      <c r="E216" s="21">
        <v>1.6225000000000001</v>
      </c>
      <c r="F216" s="60">
        <v>1.5649999999999999</v>
      </c>
      <c r="G216" s="22">
        <v>0.89249999999999996</v>
      </c>
      <c r="H216" s="22">
        <v>0.53749999999999998</v>
      </c>
      <c r="I216" s="24">
        <v>0.47249999999999998</v>
      </c>
      <c r="J216" s="21">
        <v>3.4674999999999998</v>
      </c>
      <c r="K216" s="60">
        <v>1.9850000000000001</v>
      </c>
      <c r="L216" s="22">
        <v>0.57999999999999996</v>
      </c>
      <c r="M216" s="22">
        <v>0.28000000000000003</v>
      </c>
      <c r="N216" s="25">
        <v>0.28749999999999998</v>
      </c>
      <c r="O216" s="21">
        <v>3.1324999999999998</v>
      </c>
      <c r="P216" s="60">
        <v>0.61750000000000005</v>
      </c>
      <c r="Q216" s="20">
        <v>0.42749999999999999</v>
      </c>
      <c r="R216" s="21">
        <v>1.0449999999999999</v>
      </c>
      <c r="S216" s="21">
        <v>9.2675000000000001</v>
      </c>
      <c r="T216" s="156">
        <v>97.5</v>
      </c>
      <c r="U216" s="88">
        <v>67</v>
      </c>
      <c r="V216" s="88">
        <v>62.5</v>
      </c>
      <c r="W216" s="88">
        <v>63.75</v>
      </c>
      <c r="X216" s="88">
        <v>60</v>
      </c>
      <c r="Y216" s="88">
        <v>37.5</v>
      </c>
      <c r="Z216" s="156">
        <v>45</v>
      </c>
      <c r="AA216" s="88">
        <v>6.75</v>
      </c>
      <c r="AB216" s="156">
        <v>6.75</v>
      </c>
      <c r="AC216" s="229">
        <v>2.1666666700000001</v>
      </c>
      <c r="AD216" s="166">
        <v>2.375</v>
      </c>
      <c r="AE216" s="169">
        <v>2.2000000000000002</v>
      </c>
      <c r="AF216" s="240">
        <v>1.7</v>
      </c>
      <c r="AG216" s="240">
        <v>2.25</v>
      </c>
      <c r="AH216" s="221">
        <v>1.859375</v>
      </c>
      <c r="AI216" s="83">
        <v>29.625</v>
      </c>
      <c r="AJ216" s="148">
        <v>65</v>
      </c>
      <c r="AK216" s="159">
        <v>2.2001302100000002</v>
      </c>
      <c r="AL216" s="169">
        <v>2.5</v>
      </c>
      <c r="AM216" s="240">
        <v>2.71428571</v>
      </c>
      <c r="AN216" s="221">
        <v>2.5</v>
      </c>
      <c r="AO216" s="91">
        <v>46.774999999999999</v>
      </c>
      <c r="AP216" s="159">
        <v>2.5714285700000001</v>
      </c>
      <c r="AQ216" s="94">
        <v>2.2999999999999998</v>
      </c>
      <c r="AR216" s="83">
        <v>16.25</v>
      </c>
      <c r="AS216" s="88">
        <v>12.5</v>
      </c>
      <c r="AT216" s="88">
        <v>7</v>
      </c>
      <c r="AU216" s="91">
        <v>47.5</v>
      </c>
      <c r="AV216" s="94">
        <v>4.2083333300000003</v>
      </c>
      <c r="AW216" s="94">
        <f t="shared" si="9"/>
        <v>108.04430195278343</v>
      </c>
    </row>
    <row r="217" spans="2:49" x14ac:dyDescent="0.2">
      <c r="B217" s="52" t="s">
        <v>302</v>
      </c>
      <c r="C217" s="77">
        <v>0.98250000000000004</v>
      </c>
      <c r="D217" s="54">
        <v>0.63249999999999995</v>
      </c>
      <c r="E217" s="101">
        <v>1.615</v>
      </c>
      <c r="F217" s="77">
        <v>1.5175000000000001</v>
      </c>
      <c r="G217" s="99">
        <v>0.87</v>
      </c>
      <c r="H217" s="99">
        <v>0.48749999999999999</v>
      </c>
      <c r="I217" s="97">
        <v>0.32500000000000001</v>
      </c>
      <c r="J217" s="101">
        <v>3.2</v>
      </c>
      <c r="K217" s="77">
        <v>1.9175</v>
      </c>
      <c r="L217" s="99">
        <v>0.57750000000000001</v>
      </c>
      <c r="M217" s="99">
        <v>0.32</v>
      </c>
      <c r="N217" s="163">
        <v>0.39</v>
      </c>
      <c r="O217" s="101">
        <v>3.2050000000000001</v>
      </c>
      <c r="P217" s="77">
        <v>0.58750000000000002</v>
      </c>
      <c r="Q217" s="54">
        <v>0.38</v>
      </c>
      <c r="R217" s="101">
        <v>0.96750000000000003</v>
      </c>
      <c r="S217" s="101">
        <v>8.9875000000000007</v>
      </c>
      <c r="T217" s="164">
        <v>100</v>
      </c>
      <c r="U217" s="145">
        <v>90.75</v>
      </c>
      <c r="V217" s="145">
        <v>93</v>
      </c>
      <c r="W217" s="145">
        <v>82.5</v>
      </c>
      <c r="X217" s="145">
        <v>82.5</v>
      </c>
      <c r="Y217" s="145">
        <v>63.75</v>
      </c>
      <c r="Z217" s="164">
        <v>61.25</v>
      </c>
      <c r="AA217" s="145">
        <v>10</v>
      </c>
      <c r="AB217" s="164">
        <v>12.5</v>
      </c>
      <c r="AC217" s="227">
        <v>2.88888889</v>
      </c>
      <c r="AD217" s="167">
        <v>2.125</v>
      </c>
      <c r="AE217" s="170">
        <v>2.4</v>
      </c>
      <c r="AF217" s="236">
        <v>2.2999999999999998</v>
      </c>
      <c r="AG217" s="236">
        <v>2.625</v>
      </c>
      <c r="AH217" s="183">
        <v>2.40625</v>
      </c>
      <c r="AI217" s="139">
        <v>27</v>
      </c>
      <c r="AJ217" s="149">
        <v>69.55</v>
      </c>
      <c r="AK217" s="223">
        <v>2.45142361</v>
      </c>
      <c r="AL217" s="170">
        <v>1.5625</v>
      </c>
      <c r="AM217" s="236">
        <v>2.1785714299999999</v>
      </c>
      <c r="AN217" s="183">
        <v>2.03125</v>
      </c>
      <c r="AO217" s="138">
        <v>40</v>
      </c>
      <c r="AP217" s="223">
        <v>1.92410714</v>
      </c>
      <c r="AQ217" s="172">
        <v>2.4</v>
      </c>
      <c r="AR217" s="139">
        <v>6.25</v>
      </c>
      <c r="AS217" s="145">
        <v>11.75</v>
      </c>
      <c r="AT217" s="145">
        <v>6.75</v>
      </c>
      <c r="AU217" s="138">
        <v>50</v>
      </c>
      <c r="AV217" s="172">
        <v>3.59375</v>
      </c>
      <c r="AW217" s="94">
        <f t="shared" si="9"/>
        <v>104.77994753716118</v>
      </c>
    </row>
    <row r="218" spans="2:49" x14ac:dyDescent="0.2">
      <c r="B218" s="52" t="s">
        <v>293</v>
      </c>
      <c r="C218" s="77">
        <v>0.94</v>
      </c>
      <c r="D218" s="54">
        <v>0.58250000000000002</v>
      </c>
      <c r="E218" s="101">
        <v>1.5225</v>
      </c>
      <c r="F218" s="77">
        <v>1.54</v>
      </c>
      <c r="G218" s="99">
        <v>0.98</v>
      </c>
      <c r="H218" s="99">
        <v>0.48749999999999999</v>
      </c>
      <c r="I218" s="97">
        <v>0.375</v>
      </c>
      <c r="J218" s="101">
        <v>3.3824999999999998</v>
      </c>
      <c r="K218" s="77">
        <v>1.8674999999999999</v>
      </c>
      <c r="L218" s="99">
        <v>0.59499999999999997</v>
      </c>
      <c r="M218" s="99">
        <v>0.3125</v>
      </c>
      <c r="N218" s="163">
        <v>0.3075</v>
      </c>
      <c r="O218" s="101">
        <v>3.0825</v>
      </c>
      <c r="P218" s="77">
        <v>0.63</v>
      </c>
      <c r="Q218" s="54">
        <v>0.34749999999999998</v>
      </c>
      <c r="R218" s="101">
        <v>0.97750000000000004</v>
      </c>
      <c r="S218" s="101">
        <v>8.9649999999999999</v>
      </c>
      <c r="T218" s="164">
        <v>100</v>
      </c>
      <c r="U218" s="145">
        <v>91.5</v>
      </c>
      <c r="V218" s="145">
        <v>85.75</v>
      </c>
      <c r="W218" s="145">
        <v>66.25</v>
      </c>
      <c r="X218" s="145">
        <v>80</v>
      </c>
      <c r="Y218" s="145">
        <v>55</v>
      </c>
      <c r="Z218" s="164">
        <v>50</v>
      </c>
      <c r="AA218" s="145">
        <v>5.5</v>
      </c>
      <c r="AB218" s="164">
        <v>8</v>
      </c>
      <c r="AC218" s="227">
        <v>2.7222222199999999</v>
      </c>
      <c r="AD218" s="167">
        <v>2.625</v>
      </c>
      <c r="AE218" s="170">
        <v>2.5499999999999998</v>
      </c>
      <c r="AF218" s="236">
        <v>2</v>
      </c>
      <c r="AG218" s="236">
        <v>2.125</v>
      </c>
      <c r="AH218" s="183">
        <v>2.796875</v>
      </c>
      <c r="AI218" s="139">
        <v>27.125</v>
      </c>
      <c r="AJ218" s="149">
        <v>71.25</v>
      </c>
      <c r="AK218" s="223">
        <v>2.4797308999999998</v>
      </c>
      <c r="AL218" s="170">
        <v>1.5625</v>
      </c>
      <c r="AM218" s="236">
        <v>1.96428571</v>
      </c>
      <c r="AN218" s="183">
        <v>1.84375</v>
      </c>
      <c r="AO218" s="138">
        <v>55</v>
      </c>
      <c r="AP218" s="223">
        <v>1.7901785699999999</v>
      </c>
      <c r="AQ218" s="172">
        <v>2.2000000000000002</v>
      </c>
      <c r="AR218" s="139">
        <v>16.25</v>
      </c>
      <c r="AS218" s="145">
        <v>25</v>
      </c>
      <c r="AT218" s="145">
        <v>9.25</v>
      </c>
      <c r="AU218" s="138">
        <v>40</v>
      </c>
      <c r="AV218" s="172">
        <v>4.59375</v>
      </c>
      <c r="AW218" s="94">
        <f t="shared" si="9"/>
        <v>104.51763334304867</v>
      </c>
    </row>
    <row r="219" spans="2:49" x14ac:dyDescent="0.2">
      <c r="B219" s="52" t="s">
        <v>295</v>
      </c>
      <c r="C219" s="77">
        <v>1.0425</v>
      </c>
      <c r="D219" s="54">
        <v>0.61499999999999999</v>
      </c>
      <c r="E219" s="101">
        <v>1.6575</v>
      </c>
      <c r="F219" s="77">
        <v>1.5825</v>
      </c>
      <c r="G219" s="99">
        <v>0.88249999999999995</v>
      </c>
      <c r="H219" s="99">
        <v>0.56000000000000005</v>
      </c>
      <c r="I219" s="97">
        <v>0.32750000000000001</v>
      </c>
      <c r="J219" s="101">
        <v>3.3525</v>
      </c>
      <c r="K219" s="77">
        <v>1.8474999999999999</v>
      </c>
      <c r="L219" s="99">
        <v>0.48249999999999998</v>
      </c>
      <c r="M219" s="99">
        <v>0.33750000000000002</v>
      </c>
      <c r="N219" s="163">
        <v>0.34749999999999998</v>
      </c>
      <c r="O219" s="101">
        <v>3.0150000000000001</v>
      </c>
      <c r="P219" s="77">
        <v>0.62</v>
      </c>
      <c r="Q219" s="54">
        <v>0.315</v>
      </c>
      <c r="R219" s="101">
        <v>0.93500000000000005</v>
      </c>
      <c r="S219" s="101">
        <v>8.9600000000000009</v>
      </c>
      <c r="T219" s="164">
        <v>100</v>
      </c>
      <c r="U219" s="145">
        <v>94</v>
      </c>
      <c r="V219" s="145">
        <v>93.5</v>
      </c>
      <c r="W219" s="145">
        <v>77.5</v>
      </c>
      <c r="X219" s="145">
        <v>75</v>
      </c>
      <c r="Y219" s="145">
        <v>63.75</v>
      </c>
      <c r="Z219" s="164">
        <v>53.75</v>
      </c>
      <c r="AA219" s="145">
        <v>11.25</v>
      </c>
      <c r="AB219" s="164">
        <v>15</v>
      </c>
      <c r="AC219" s="227">
        <v>2.6666666700000001</v>
      </c>
      <c r="AD219" s="167">
        <v>2.125</v>
      </c>
      <c r="AE219" s="170">
        <v>2.0499999999999998</v>
      </c>
      <c r="AF219" s="236">
        <v>2.8</v>
      </c>
      <c r="AG219" s="236">
        <v>2.375</v>
      </c>
      <c r="AH219" s="183">
        <v>2.5625</v>
      </c>
      <c r="AI219" s="139">
        <v>23.5</v>
      </c>
      <c r="AJ219" s="149">
        <v>63.75</v>
      </c>
      <c r="AK219" s="223">
        <v>2.28880208</v>
      </c>
      <c r="AL219" s="170">
        <v>1.9375</v>
      </c>
      <c r="AM219" s="236">
        <v>2.6071428600000002</v>
      </c>
      <c r="AN219" s="183">
        <v>2.40625</v>
      </c>
      <c r="AO219" s="138">
        <v>41.25</v>
      </c>
      <c r="AP219" s="223">
        <v>2.31696429</v>
      </c>
      <c r="AQ219" s="172">
        <v>2.5</v>
      </c>
      <c r="AR219" s="139">
        <v>10.5</v>
      </c>
      <c r="AS219" s="145">
        <v>10</v>
      </c>
      <c r="AT219" s="145">
        <v>12.5</v>
      </c>
      <c r="AU219" s="138">
        <v>47.5</v>
      </c>
      <c r="AV219" s="172">
        <v>4.2083333300000003</v>
      </c>
      <c r="AW219" s="94">
        <f t="shared" si="9"/>
        <v>104.45934129991257</v>
      </c>
    </row>
    <row r="220" spans="2:49" x14ac:dyDescent="0.2">
      <c r="B220" s="52" t="s">
        <v>304</v>
      </c>
      <c r="C220" s="60">
        <v>0.95499999999999996</v>
      </c>
      <c r="D220" s="20">
        <v>0.62749999999999995</v>
      </c>
      <c r="E220" s="21">
        <v>1.5825</v>
      </c>
      <c r="F220" s="60">
        <v>1.47</v>
      </c>
      <c r="G220" s="22">
        <v>0.8</v>
      </c>
      <c r="H220" s="22">
        <v>0.55000000000000004</v>
      </c>
      <c r="I220" s="24">
        <v>0.29499999999999998</v>
      </c>
      <c r="J220" s="21">
        <v>3.1150000000000002</v>
      </c>
      <c r="K220" s="60">
        <v>1.885</v>
      </c>
      <c r="L220" s="22">
        <v>0.55000000000000004</v>
      </c>
      <c r="M220" s="22">
        <v>0.35249999999999998</v>
      </c>
      <c r="N220" s="25">
        <v>0.39</v>
      </c>
      <c r="O220" s="21">
        <v>3.1775000000000002</v>
      </c>
      <c r="P220" s="60">
        <v>0.67249999999999999</v>
      </c>
      <c r="Q220" s="20">
        <v>0.35749999999999998</v>
      </c>
      <c r="R220" s="21">
        <v>1.03</v>
      </c>
      <c r="S220" s="21">
        <v>8.9049999999999994</v>
      </c>
      <c r="T220" s="156">
        <v>100</v>
      </c>
      <c r="U220" s="88">
        <v>91.5</v>
      </c>
      <c r="V220" s="88">
        <v>87.5</v>
      </c>
      <c r="W220" s="88">
        <v>75</v>
      </c>
      <c r="X220" s="88">
        <v>72</v>
      </c>
      <c r="Y220" s="88">
        <v>57.5</v>
      </c>
      <c r="Z220" s="156">
        <v>55</v>
      </c>
      <c r="AA220" s="88">
        <v>5.5</v>
      </c>
      <c r="AB220" s="156">
        <v>8.25</v>
      </c>
      <c r="AC220" s="229">
        <v>2.5</v>
      </c>
      <c r="AD220" s="166">
        <v>2.625</v>
      </c>
      <c r="AE220" s="169">
        <v>2.2999999999999998</v>
      </c>
      <c r="AF220" s="240">
        <v>2.75</v>
      </c>
      <c r="AG220" s="240">
        <v>1.875</v>
      </c>
      <c r="AH220" s="221">
        <v>2.25</v>
      </c>
      <c r="AI220" s="83">
        <v>27.125</v>
      </c>
      <c r="AJ220" s="148">
        <v>70.625</v>
      </c>
      <c r="AK220" s="159">
        <v>2.4089843800000001</v>
      </c>
      <c r="AL220" s="169">
        <v>1.28125</v>
      </c>
      <c r="AM220" s="240">
        <v>1.75</v>
      </c>
      <c r="AN220" s="221">
        <v>1.65625</v>
      </c>
      <c r="AO220" s="91">
        <v>37.5</v>
      </c>
      <c r="AP220" s="159">
        <v>1.5625</v>
      </c>
      <c r="AQ220" s="94">
        <v>2.4</v>
      </c>
      <c r="AR220" s="83">
        <v>8.75</v>
      </c>
      <c r="AS220" s="88">
        <v>7.5</v>
      </c>
      <c r="AT220" s="88">
        <v>2.75</v>
      </c>
      <c r="AU220" s="91">
        <v>62.5</v>
      </c>
      <c r="AV220" s="94">
        <v>4.5104166699999997</v>
      </c>
      <c r="AW220" s="94">
        <f t="shared" si="9"/>
        <v>103.81812882541533</v>
      </c>
    </row>
    <row r="221" spans="2:49" x14ac:dyDescent="0.2">
      <c r="B221" s="52" t="s">
        <v>294</v>
      </c>
      <c r="C221" s="77">
        <v>0.95250000000000001</v>
      </c>
      <c r="D221" s="54">
        <v>0.56999999999999995</v>
      </c>
      <c r="E221" s="101">
        <v>1.5225</v>
      </c>
      <c r="F221" s="77">
        <v>1.4824999999999999</v>
      </c>
      <c r="G221" s="99">
        <v>0.82499999999999996</v>
      </c>
      <c r="H221" s="99">
        <v>0.45750000000000002</v>
      </c>
      <c r="I221" s="97">
        <v>0.36</v>
      </c>
      <c r="J221" s="101">
        <v>3.125</v>
      </c>
      <c r="K221" s="77">
        <v>2.0225</v>
      </c>
      <c r="L221" s="99">
        <v>0.48749999999999999</v>
      </c>
      <c r="M221" s="99">
        <v>0.315</v>
      </c>
      <c r="N221" s="163">
        <v>0.3075</v>
      </c>
      <c r="O221" s="101">
        <v>3.1324999999999998</v>
      </c>
      <c r="P221" s="77">
        <v>0.71499999999999997</v>
      </c>
      <c r="Q221" s="54">
        <v>0.4</v>
      </c>
      <c r="R221" s="101">
        <v>1.115</v>
      </c>
      <c r="S221" s="101">
        <v>8.8949999999999996</v>
      </c>
      <c r="T221" s="164">
        <v>100</v>
      </c>
      <c r="U221" s="145">
        <v>84.5</v>
      </c>
      <c r="V221" s="145">
        <v>73.75</v>
      </c>
      <c r="W221" s="145">
        <v>66.25</v>
      </c>
      <c r="X221" s="145">
        <v>47.5</v>
      </c>
      <c r="Y221" s="145">
        <v>40</v>
      </c>
      <c r="Z221" s="164">
        <v>42.5</v>
      </c>
      <c r="AA221" s="145">
        <v>6.75</v>
      </c>
      <c r="AB221" s="164">
        <v>8.75</v>
      </c>
      <c r="AC221" s="227">
        <v>2.7777777800000001</v>
      </c>
      <c r="AD221" s="167">
        <v>2.125</v>
      </c>
      <c r="AE221" s="170">
        <v>2.1</v>
      </c>
      <c r="AF221" s="236">
        <v>2.2000000000000002</v>
      </c>
      <c r="AG221" s="236">
        <v>2</v>
      </c>
      <c r="AH221" s="183">
        <v>1.9375</v>
      </c>
      <c r="AI221" s="139">
        <v>28.25</v>
      </c>
      <c r="AJ221" s="149">
        <v>70.625</v>
      </c>
      <c r="AK221" s="223">
        <v>2.2921440999999998</v>
      </c>
      <c r="AL221" s="170">
        <v>1.65625</v>
      </c>
      <c r="AM221" s="236">
        <v>2.28571429</v>
      </c>
      <c r="AN221" s="183">
        <v>2.125</v>
      </c>
      <c r="AO221" s="138">
        <v>52.5</v>
      </c>
      <c r="AP221" s="223">
        <v>2.0223214299999999</v>
      </c>
      <c r="AQ221" s="172">
        <v>2.2000000000000002</v>
      </c>
      <c r="AR221" s="139">
        <v>13.75</v>
      </c>
      <c r="AS221" s="145">
        <v>11.25</v>
      </c>
      <c r="AT221" s="145">
        <v>6.25</v>
      </c>
      <c r="AU221" s="138">
        <v>40</v>
      </c>
      <c r="AV221" s="172">
        <v>2.8645833299999999</v>
      </c>
      <c r="AW221" s="94">
        <f t="shared" si="9"/>
        <v>103.7015447391431</v>
      </c>
    </row>
    <row r="222" spans="2:49" x14ac:dyDescent="0.2">
      <c r="B222" s="52" t="s">
        <v>300</v>
      </c>
      <c r="C222" s="60">
        <v>1.105</v>
      </c>
      <c r="D222" s="20">
        <v>0.56499999999999995</v>
      </c>
      <c r="E222" s="21">
        <v>1.67</v>
      </c>
      <c r="F222" s="60">
        <v>1.6025</v>
      </c>
      <c r="G222" s="22">
        <v>0.86</v>
      </c>
      <c r="H222" s="22">
        <v>0.41749999999999998</v>
      </c>
      <c r="I222" s="24">
        <v>0.36749999999999999</v>
      </c>
      <c r="J222" s="21">
        <v>3.2475000000000001</v>
      </c>
      <c r="K222" s="60">
        <v>1.6825000000000001</v>
      </c>
      <c r="L222" s="22">
        <v>0.52249999999999996</v>
      </c>
      <c r="M222" s="22">
        <v>0.28249999999999997</v>
      </c>
      <c r="N222" s="25">
        <v>0.32750000000000001</v>
      </c>
      <c r="O222" s="21">
        <v>2.8149999999999999</v>
      </c>
      <c r="P222" s="60">
        <v>0.78500000000000003</v>
      </c>
      <c r="Q222" s="20">
        <v>0.32750000000000001</v>
      </c>
      <c r="R222" s="21">
        <v>1.1125</v>
      </c>
      <c r="S222" s="21">
        <v>8.8450000000000006</v>
      </c>
      <c r="T222" s="156">
        <v>100</v>
      </c>
      <c r="U222" s="88">
        <v>81.25</v>
      </c>
      <c r="V222" s="88">
        <v>73.75</v>
      </c>
      <c r="W222" s="88">
        <v>60</v>
      </c>
      <c r="X222" s="88">
        <v>51.25</v>
      </c>
      <c r="Y222" s="88">
        <v>53.75</v>
      </c>
      <c r="Z222" s="156">
        <v>31.25</v>
      </c>
      <c r="AA222" s="88">
        <v>3.25</v>
      </c>
      <c r="AB222" s="156">
        <v>4.5</v>
      </c>
      <c r="AC222" s="229">
        <v>2.38888889</v>
      </c>
      <c r="AD222" s="166">
        <v>2.625</v>
      </c>
      <c r="AE222" s="169">
        <v>2.25</v>
      </c>
      <c r="AF222" s="240">
        <v>1.9</v>
      </c>
      <c r="AG222" s="240">
        <v>1.5</v>
      </c>
      <c r="AH222" s="221">
        <v>2.328125</v>
      </c>
      <c r="AI222" s="83">
        <v>27.875</v>
      </c>
      <c r="AJ222" s="148">
        <v>69.575000000000003</v>
      </c>
      <c r="AK222" s="159">
        <v>2.2543923600000002</v>
      </c>
      <c r="AL222" s="169">
        <v>1.84375</v>
      </c>
      <c r="AM222" s="240">
        <v>2.28571429</v>
      </c>
      <c r="AN222" s="221">
        <v>2.125</v>
      </c>
      <c r="AO222" s="91">
        <v>30</v>
      </c>
      <c r="AP222" s="159">
        <v>2.0848214299999999</v>
      </c>
      <c r="AQ222" s="94">
        <v>2.1</v>
      </c>
      <c r="AR222" s="83">
        <v>8</v>
      </c>
      <c r="AS222" s="88">
        <v>12.5</v>
      </c>
      <c r="AT222" s="88">
        <v>10.5</v>
      </c>
      <c r="AU222" s="91">
        <v>45</v>
      </c>
      <c r="AV222" s="94">
        <v>3.6458333299999999</v>
      </c>
      <c r="AW222" s="94">
        <f t="shared" si="9"/>
        <v>103.11862430778199</v>
      </c>
    </row>
    <row r="223" spans="2:49" x14ac:dyDescent="0.2">
      <c r="B223" s="52" t="s">
        <v>291</v>
      </c>
      <c r="C223" s="60">
        <v>1.0674999999999999</v>
      </c>
      <c r="D223" s="20">
        <v>0.67</v>
      </c>
      <c r="E223" s="21">
        <v>1.7375</v>
      </c>
      <c r="F223" s="60">
        <v>1.49</v>
      </c>
      <c r="G223" s="22">
        <v>0.88749999999999996</v>
      </c>
      <c r="H223" s="22">
        <v>0.53</v>
      </c>
      <c r="I223" s="24">
        <v>0.31</v>
      </c>
      <c r="J223" s="21">
        <v>3.2174999999999998</v>
      </c>
      <c r="K223" s="60">
        <v>1.7224999999999999</v>
      </c>
      <c r="L223" s="22">
        <v>0.49</v>
      </c>
      <c r="M223" s="22">
        <v>0.29749999999999999</v>
      </c>
      <c r="N223" s="25">
        <v>0.47</v>
      </c>
      <c r="O223" s="21">
        <v>2.98</v>
      </c>
      <c r="P223" s="60">
        <v>0.61250000000000004</v>
      </c>
      <c r="Q223" s="20">
        <v>0.29499999999999998</v>
      </c>
      <c r="R223" s="21">
        <v>0.90749999999999997</v>
      </c>
      <c r="S223" s="21">
        <v>8.8424999999999994</v>
      </c>
      <c r="T223" s="156">
        <v>100</v>
      </c>
      <c r="U223" s="88">
        <v>92.75</v>
      </c>
      <c r="V223" s="88">
        <v>92.25</v>
      </c>
      <c r="W223" s="88">
        <v>86.25</v>
      </c>
      <c r="X223" s="88">
        <v>81.25</v>
      </c>
      <c r="Y223" s="88">
        <v>68.75</v>
      </c>
      <c r="Z223" s="156">
        <v>70</v>
      </c>
      <c r="AA223" s="88">
        <v>12.5</v>
      </c>
      <c r="AB223" s="156">
        <v>15</v>
      </c>
      <c r="AC223" s="229">
        <v>2.88888889</v>
      </c>
      <c r="AD223" s="166">
        <v>2.75</v>
      </c>
      <c r="AE223" s="169">
        <v>2.15</v>
      </c>
      <c r="AF223" s="240">
        <v>2.4500000000000002</v>
      </c>
      <c r="AG223" s="240">
        <v>2.375</v>
      </c>
      <c r="AH223" s="221">
        <v>2.71875</v>
      </c>
      <c r="AI223" s="83">
        <v>23.625</v>
      </c>
      <c r="AJ223" s="148">
        <v>62.924999999999997</v>
      </c>
      <c r="AK223" s="159">
        <v>2.3783767400000002</v>
      </c>
      <c r="AL223" s="169">
        <v>1.28125</v>
      </c>
      <c r="AM223" s="240">
        <v>2.1785714299999999</v>
      </c>
      <c r="AN223" s="221">
        <v>2.03125</v>
      </c>
      <c r="AO223" s="91">
        <v>62.5</v>
      </c>
      <c r="AP223" s="159">
        <v>1.83035714</v>
      </c>
      <c r="AQ223" s="94">
        <v>2.1</v>
      </c>
      <c r="AR223" s="83">
        <v>15</v>
      </c>
      <c r="AS223" s="88">
        <v>16.25</v>
      </c>
      <c r="AT223" s="88">
        <v>7.5</v>
      </c>
      <c r="AU223" s="91">
        <v>47.5</v>
      </c>
      <c r="AV223" s="94">
        <v>4.4791666699999997</v>
      </c>
      <c r="AW223" s="94">
        <f t="shared" si="9"/>
        <v>103.0894782862139</v>
      </c>
    </row>
    <row r="224" spans="2:49" x14ac:dyDescent="0.2">
      <c r="B224" s="52" t="s">
        <v>299</v>
      </c>
      <c r="C224" s="77">
        <v>1.02</v>
      </c>
      <c r="D224" s="54">
        <v>0.6</v>
      </c>
      <c r="E224" s="101">
        <v>1.62</v>
      </c>
      <c r="F224" s="77">
        <v>1.4075</v>
      </c>
      <c r="G224" s="99">
        <v>0.82250000000000001</v>
      </c>
      <c r="H224" s="99">
        <v>0.44750000000000001</v>
      </c>
      <c r="I224" s="97">
        <v>0.3175</v>
      </c>
      <c r="J224" s="101">
        <v>2.9950000000000001</v>
      </c>
      <c r="K224" s="77">
        <v>1.8149999999999999</v>
      </c>
      <c r="L224" s="99">
        <v>0.53</v>
      </c>
      <c r="M224" s="99">
        <v>0.29749999999999999</v>
      </c>
      <c r="N224" s="163">
        <v>0.45250000000000001</v>
      </c>
      <c r="O224" s="101">
        <v>3.0950000000000002</v>
      </c>
      <c r="P224" s="77">
        <v>0.59750000000000003</v>
      </c>
      <c r="Q224" s="54">
        <v>0.42749999999999999</v>
      </c>
      <c r="R224" s="101">
        <v>1.0249999999999999</v>
      </c>
      <c r="S224" s="101">
        <v>8.7349999999999994</v>
      </c>
      <c r="T224" s="164">
        <v>97.5</v>
      </c>
      <c r="U224" s="145">
        <v>85.75</v>
      </c>
      <c r="V224" s="145">
        <v>81.25</v>
      </c>
      <c r="W224" s="145">
        <v>67</v>
      </c>
      <c r="X224" s="145">
        <v>59.5</v>
      </c>
      <c r="Y224" s="145">
        <v>38.75</v>
      </c>
      <c r="Z224" s="164">
        <v>46.25</v>
      </c>
      <c r="AA224" s="145">
        <v>7.25</v>
      </c>
      <c r="AB224" s="164">
        <v>9.25</v>
      </c>
      <c r="AC224" s="227">
        <v>2.7222222199999999</v>
      </c>
      <c r="AD224" s="167">
        <v>2.375</v>
      </c>
      <c r="AE224" s="170">
        <v>2.2999999999999998</v>
      </c>
      <c r="AF224" s="236">
        <v>2.15</v>
      </c>
      <c r="AG224" s="236">
        <v>2</v>
      </c>
      <c r="AH224" s="183">
        <v>1.703125</v>
      </c>
      <c r="AI224" s="139">
        <v>27</v>
      </c>
      <c r="AJ224" s="149">
        <v>65.8</v>
      </c>
      <c r="AK224" s="223">
        <v>2.2294184000000001</v>
      </c>
      <c r="AL224" s="170">
        <v>1.84375</v>
      </c>
      <c r="AM224" s="236">
        <v>2.5</v>
      </c>
      <c r="AN224" s="183">
        <v>2.3125</v>
      </c>
      <c r="AO224" s="138">
        <v>43.75</v>
      </c>
      <c r="AP224" s="223">
        <v>2.21875</v>
      </c>
      <c r="AQ224" s="172">
        <v>2.2999999999999998</v>
      </c>
      <c r="AR224" s="139">
        <v>12.5</v>
      </c>
      <c r="AS224" s="145">
        <v>10.5</v>
      </c>
      <c r="AT224" s="145">
        <v>11.5</v>
      </c>
      <c r="AU224" s="138">
        <v>45</v>
      </c>
      <c r="AV224" s="172">
        <v>3.9791666700000001</v>
      </c>
      <c r="AW224" s="94">
        <f t="shared" si="9"/>
        <v>101.83619935878751</v>
      </c>
    </row>
    <row r="225" spans="2:49" x14ac:dyDescent="0.2">
      <c r="B225" s="52" t="s">
        <v>296</v>
      </c>
      <c r="C225" s="77">
        <v>1.0175000000000001</v>
      </c>
      <c r="D225" s="54">
        <v>0.57750000000000001</v>
      </c>
      <c r="E225" s="101">
        <v>1.595</v>
      </c>
      <c r="F225" s="77">
        <v>1.4075</v>
      </c>
      <c r="G225" s="99">
        <v>0.86499999999999999</v>
      </c>
      <c r="H225" s="99">
        <v>0.50749999999999995</v>
      </c>
      <c r="I225" s="97">
        <v>0.28249999999999997</v>
      </c>
      <c r="J225" s="101">
        <v>3.0625</v>
      </c>
      <c r="K225" s="77">
        <v>1.7925</v>
      </c>
      <c r="L225" s="99">
        <v>0.52500000000000002</v>
      </c>
      <c r="M225" s="99">
        <v>0.30249999999999999</v>
      </c>
      <c r="N225" s="163">
        <v>0.43</v>
      </c>
      <c r="O225" s="101">
        <v>3.05</v>
      </c>
      <c r="P225" s="77">
        <v>0.5675</v>
      </c>
      <c r="Q225" s="54">
        <v>0.3175</v>
      </c>
      <c r="R225" s="101">
        <v>0.88500000000000001</v>
      </c>
      <c r="S225" s="101">
        <v>8.5924999999999994</v>
      </c>
      <c r="T225" s="164">
        <v>99.5</v>
      </c>
      <c r="U225" s="145">
        <v>90.25</v>
      </c>
      <c r="V225" s="145">
        <v>76</v>
      </c>
      <c r="W225" s="145">
        <v>69.5</v>
      </c>
      <c r="X225" s="145">
        <v>65.75</v>
      </c>
      <c r="Y225" s="145">
        <v>57.5</v>
      </c>
      <c r="Z225" s="164">
        <v>58.75</v>
      </c>
      <c r="AA225" s="145">
        <v>11.75</v>
      </c>
      <c r="AB225" s="164">
        <v>13</v>
      </c>
      <c r="AC225" s="227">
        <v>2.38888889</v>
      </c>
      <c r="AD225" s="167">
        <v>2.5</v>
      </c>
      <c r="AE225" s="170">
        <v>1.95</v>
      </c>
      <c r="AF225" s="236">
        <v>2.35</v>
      </c>
      <c r="AG225" s="236">
        <v>2.125</v>
      </c>
      <c r="AH225" s="183">
        <v>2.09375</v>
      </c>
      <c r="AI225" s="139">
        <v>26.875</v>
      </c>
      <c r="AJ225" s="149">
        <v>59.2</v>
      </c>
      <c r="AK225" s="223">
        <v>2.1840798600000002</v>
      </c>
      <c r="AL225" s="170">
        <v>2.40625</v>
      </c>
      <c r="AM225" s="236">
        <v>2.6071428600000002</v>
      </c>
      <c r="AN225" s="183">
        <v>2.40625</v>
      </c>
      <c r="AO225" s="138">
        <v>52.5</v>
      </c>
      <c r="AP225" s="223">
        <v>2.47321429</v>
      </c>
      <c r="AQ225" s="172">
        <v>2.1</v>
      </c>
      <c r="AR225" s="139">
        <v>22.5</v>
      </c>
      <c r="AS225" s="145">
        <v>15</v>
      </c>
      <c r="AT225" s="145">
        <v>10.5</v>
      </c>
      <c r="AU225" s="138">
        <v>62.5</v>
      </c>
      <c r="AV225" s="172">
        <v>7.25</v>
      </c>
      <c r="AW225" s="94">
        <f t="shared" si="9"/>
        <v>100.17487612940832</v>
      </c>
    </row>
    <row r="226" spans="2:49" x14ac:dyDescent="0.2">
      <c r="B226" s="52" t="s">
        <v>7</v>
      </c>
      <c r="C226" s="60">
        <v>1.0349999999999999</v>
      </c>
      <c r="D226" s="20">
        <v>0.61499999999999999</v>
      </c>
      <c r="E226" s="21">
        <v>1.65</v>
      </c>
      <c r="F226" s="60">
        <v>1.3225</v>
      </c>
      <c r="G226" s="22">
        <v>0.88</v>
      </c>
      <c r="H226" s="22">
        <v>0.38500000000000001</v>
      </c>
      <c r="I226" s="24">
        <v>0.32500000000000001</v>
      </c>
      <c r="J226" s="21">
        <v>2.9125000000000001</v>
      </c>
      <c r="K226" s="60">
        <v>1.8774999999999999</v>
      </c>
      <c r="L226" s="22">
        <v>0.41</v>
      </c>
      <c r="M226" s="22">
        <v>0.32750000000000001</v>
      </c>
      <c r="N226" s="25">
        <v>0.41</v>
      </c>
      <c r="O226" s="21">
        <v>3.0249999999999999</v>
      </c>
      <c r="P226" s="60">
        <v>0.65249999999999997</v>
      </c>
      <c r="Q226" s="20">
        <v>0.33750000000000002</v>
      </c>
      <c r="R226" s="21">
        <v>0.99</v>
      </c>
      <c r="S226" s="21">
        <v>8.5775000000000006</v>
      </c>
      <c r="T226" s="156">
        <v>100</v>
      </c>
      <c r="U226" s="88">
        <v>81.25</v>
      </c>
      <c r="V226" s="88">
        <v>71.25</v>
      </c>
      <c r="W226" s="88">
        <v>60</v>
      </c>
      <c r="X226" s="88">
        <v>51.25</v>
      </c>
      <c r="Y226" s="88">
        <v>47.5</v>
      </c>
      <c r="Z226" s="156">
        <v>52.5</v>
      </c>
      <c r="AA226" s="88">
        <v>6.75</v>
      </c>
      <c r="AB226" s="156">
        <v>6.25</v>
      </c>
      <c r="AC226" s="229">
        <v>2.61111111</v>
      </c>
      <c r="AD226" s="166">
        <v>2.625</v>
      </c>
      <c r="AE226" s="169">
        <v>2.0499999999999998</v>
      </c>
      <c r="AF226" s="240">
        <v>1.85</v>
      </c>
      <c r="AG226" s="240">
        <v>1.75</v>
      </c>
      <c r="AH226" s="221">
        <v>2.25</v>
      </c>
      <c r="AI226" s="83">
        <v>27.375</v>
      </c>
      <c r="AJ226" s="148">
        <v>65.400000000000006</v>
      </c>
      <c r="AK226" s="159">
        <v>2.2207638900000002</v>
      </c>
      <c r="AL226" s="169">
        <v>1.5625</v>
      </c>
      <c r="AM226" s="240">
        <v>2.5</v>
      </c>
      <c r="AN226" s="221">
        <v>2.3125</v>
      </c>
      <c r="AO226" s="91">
        <v>42.5</v>
      </c>
      <c r="AP226" s="159">
        <v>2.125</v>
      </c>
      <c r="AQ226" s="94">
        <v>2.2000000000000002</v>
      </c>
      <c r="AR226" s="83">
        <v>20</v>
      </c>
      <c r="AS226" s="88">
        <v>10</v>
      </c>
      <c r="AT226" s="88">
        <v>11.5</v>
      </c>
      <c r="AU226" s="91">
        <v>60</v>
      </c>
      <c r="AV226" s="94">
        <v>6.4375</v>
      </c>
      <c r="AW226" s="94">
        <f>S226/S$226*100</f>
        <v>100</v>
      </c>
    </row>
    <row r="227" spans="2:49" x14ac:dyDescent="0.2">
      <c r="B227" s="52" t="s">
        <v>15</v>
      </c>
      <c r="C227" s="60">
        <v>0.92749999999999999</v>
      </c>
      <c r="D227" s="20">
        <v>0.505</v>
      </c>
      <c r="E227" s="21">
        <v>1.4325000000000001</v>
      </c>
      <c r="F227" s="60">
        <v>1.4125000000000001</v>
      </c>
      <c r="G227" s="22">
        <v>0.94750000000000001</v>
      </c>
      <c r="H227" s="22">
        <v>0.41749999999999998</v>
      </c>
      <c r="I227" s="24">
        <v>0.28749999999999998</v>
      </c>
      <c r="J227" s="21">
        <v>3.0649999999999999</v>
      </c>
      <c r="K227" s="60">
        <v>1.76</v>
      </c>
      <c r="L227" s="22">
        <v>0.5625</v>
      </c>
      <c r="M227" s="22">
        <v>0.3125</v>
      </c>
      <c r="N227" s="25">
        <v>0.51500000000000001</v>
      </c>
      <c r="O227" s="21">
        <v>3.15</v>
      </c>
      <c r="P227" s="60">
        <v>0.59499999999999997</v>
      </c>
      <c r="Q227" s="20">
        <v>0.32750000000000001</v>
      </c>
      <c r="R227" s="21">
        <v>0.92249999999999999</v>
      </c>
      <c r="S227" s="21">
        <v>8.57</v>
      </c>
      <c r="T227" s="156">
        <v>100</v>
      </c>
      <c r="U227" s="88">
        <v>87</v>
      </c>
      <c r="V227" s="88">
        <v>88</v>
      </c>
      <c r="W227" s="88">
        <v>84.5</v>
      </c>
      <c r="X227" s="88">
        <v>71.25</v>
      </c>
      <c r="Y227" s="88">
        <v>50</v>
      </c>
      <c r="Z227" s="156">
        <v>55</v>
      </c>
      <c r="AA227" s="88">
        <v>10</v>
      </c>
      <c r="AB227" s="156">
        <v>11.25</v>
      </c>
      <c r="AC227" s="229">
        <v>2.6666666700000001</v>
      </c>
      <c r="AD227" s="166">
        <v>2.8125</v>
      </c>
      <c r="AE227" s="169">
        <v>2.75</v>
      </c>
      <c r="AF227" s="240">
        <v>2.1</v>
      </c>
      <c r="AG227" s="240">
        <v>2.375</v>
      </c>
      <c r="AH227" s="221">
        <v>2.484375</v>
      </c>
      <c r="AI227" s="83">
        <v>27.5</v>
      </c>
      <c r="AJ227" s="148">
        <v>65.424999999999997</v>
      </c>
      <c r="AK227" s="159">
        <v>2.48067708</v>
      </c>
      <c r="AL227" s="169">
        <v>1.1875</v>
      </c>
      <c r="AM227" s="240">
        <v>1.85714286</v>
      </c>
      <c r="AN227" s="221">
        <v>1.75</v>
      </c>
      <c r="AO227" s="91">
        <v>47.5</v>
      </c>
      <c r="AP227" s="159">
        <v>1.59821429</v>
      </c>
      <c r="AQ227" s="94">
        <v>2.2999999999999998</v>
      </c>
      <c r="AR227" s="83">
        <v>21.25</v>
      </c>
      <c r="AS227" s="88">
        <v>21.25</v>
      </c>
      <c r="AT227" s="88">
        <v>19.25</v>
      </c>
      <c r="AU227" s="91">
        <v>50</v>
      </c>
      <c r="AV227" s="94">
        <v>7.1979166699999997</v>
      </c>
      <c r="AW227" s="94">
        <f t="shared" ref="AW227:AW234" si="10">S227/S$226*100</f>
        <v>99.912561935295827</v>
      </c>
    </row>
    <row r="228" spans="2:49" x14ac:dyDescent="0.2">
      <c r="B228" s="181" t="s">
        <v>117</v>
      </c>
      <c r="C228" s="190">
        <v>0.91</v>
      </c>
      <c r="D228" s="191">
        <v>0.50749999999999995</v>
      </c>
      <c r="E228" s="192">
        <v>1.4175</v>
      </c>
      <c r="F228" s="190">
        <v>1.36</v>
      </c>
      <c r="G228" s="225">
        <v>0.875</v>
      </c>
      <c r="H228" s="225">
        <v>0.51</v>
      </c>
      <c r="I228" s="224">
        <v>0.31</v>
      </c>
      <c r="J228" s="192">
        <v>3.0550000000000002</v>
      </c>
      <c r="K228" s="190">
        <v>1.8875</v>
      </c>
      <c r="L228" s="225">
        <v>0.50749999999999995</v>
      </c>
      <c r="M228" s="225">
        <v>0.26500000000000001</v>
      </c>
      <c r="N228" s="226">
        <v>0.39</v>
      </c>
      <c r="O228" s="192">
        <v>3.05</v>
      </c>
      <c r="P228" s="190">
        <v>0.64500000000000002</v>
      </c>
      <c r="Q228" s="191">
        <v>0.34749999999999998</v>
      </c>
      <c r="R228" s="192">
        <v>0.99250000000000005</v>
      </c>
      <c r="S228" s="192">
        <v>8.5150000000000006</v>
      </c>
      <c r="T228" s="242">
        <v>100</v>
      </c>
      <c r="U228" s="232">
        <v>92</v>
      </c>
      <c r="V228" s="232">
        <v>91</v>
      </c>
      <c r="W228" s="232">
        <v>83.75</v>
      </c>
      <c r="X228" s="232">
        <v>79.5</v>
      </c>
      <c r="Y228" s="232">
        <v>68.75</v>
      </c>
      <c r="Z228" s="242">
        <v>62.5</v>
      </c>
      <c r="AA228" s="232">
        <v>13.75</v>
      </c>
      <c r="AB228" s="242">
        <v>15</v>
      </c>
      <c r="AC228" s="201">
        <v>2.7222222199999999</v>
      </c>
      <c r="AD228" s="198">
        <v>2.3374999999999999</v>
      </c>
      <c r="AE228" s="199">
        <v>2.2999999999999998</v>
      </c>
      <c r="AF228" s="205">
        <v>2.5</v>
      </c>
      <c r="AG228" s="205">
        <v>2.25</v>
      </c>
      <c r="AH228" s="222">
        <v>2.40625</v>
      </c>
      <c r="AI228" s="265">
        <v>23.375</v>
      </c>
      <c r="AJ228" s="252">
        <v>66.674999999999997</v>
      </c>
      <c r="AK228" s="219">
        <v>2.30519965</v>
      </c>
      <c r="AL228" s="199">
        <v>1.65625</v>
      </c>
      <c r="AM228" s="205">
        <v>2.0714285700000001</v>
      </c>
      <c r="AN228" s="222">
        <v>1.9375</v>
      </c>
      <c r="AO228" s="266">
        <v>57.5</v>
      </c>
      <c r="AP228" s="219">
        <v>1.88839286</v>
      </c>
      <c r="AQ228" s="200">
        <v>2.1</v>
      </c>
      <c r="AR228" s="265">
        <v>12.5</v>
      </c>
      <c r="AS228" s="232">
        <v>6.75</v>
      </c>
      <c r="AT228" s="232">
        <v>3.5</v>
      </c>
      <c r="AU228" s="266">
        <v>50</v>
      </c>
      <c r="AV228" s="200">
        <v>3.2916666700000001</v>
      </c>
      <c r="AW228" s="94">
        <f t="shared" si="10"/>
        <v>99.271349460798604</v>
      </c>
    </row>
    <row r="229" spans="2:49" x14ac:dyDescent="0.2">
      <c r="B229" s="52" t="s">
        <v>292</v>
      </c>
      <c r="C229" s="19">
        <v>0.97499999999999998</v>
      </c>
      <c r="D229" s="20">
        <v>0.63249999999999995</v>
      </c>
      <c r="E229" s="21">
        <v>1.6074999999999999</v>
      </c>
      <c r="F229" s="60">
        <v>1.3925000000000001</v>
      </c>
      <c r="G229" s="22">
        <v>0.86750000000000005</v>
      </c>
      <c r="H229" s="22">
        <v>0.52</v>
      </c>
      <c r="I229" s="24">
        <v>0.30249999999999999</v>
      </c>
      <c r="J229" s="21">
        <v>3.0825</v>
      </c>
      <c r="K229" s="60">
        <v>1.77</v>
      </c>
      <c r="L229" s="22">
        <v>0.47</v>
      </c>
      <c r="M229" s="22">
        <v>0.32250000000000001</v>
      </c>
      <c r="N229" s="25">
        <v>0.32750000000000001</v>
      </c>
      <c r="O229" s="21">
        <v>2.89</v>
      </c>
      <c r="P229" s="60">
        <v>0.59750000000000003</v>
      </c>
      <c r="Q229" s="20">
        <v>0.32750000000000001</v>
      </c>
      <c r="R229" s="21">
        <v>0.92500000000000004</v>
      </c>
      <c r="S229" s="21">
        <v>8.5050000000000008</v>
      </c>
      <c r="T229" s="156">
        <v>100</v>
      </c>
      <c r="U229" s="88">
        <v>96.5</v>
      </c>
      <c r="V229" s="88">
        <v>95.5</v>
      </c>
      <c r="W229" s="88">
        <v>85</v>
      </c>
      <c r="X229" s="88">
        <v>79.5</v>
      </c>
      <c r="Y229" s="88">
        <v>63.75</v>
      </c>
      <c r="Z229" s="156">
        <v>56.25</v>
      </c>
      <c r="AA229" s="88">
        <v>8</v>
      </c>
      <c r="AB229" s="156">
        <v>11.75</v>
      </c>
      <c r="AC229" s="229">
        <v>2.7222222199999999</v>
      </c>
      <c r="AD229" s="166">
        <v>2.625</v>
      </c>
      <c r="AE229" s="169">
        <v>2.35</v>
      </c>
      <c r="AF229" s="240">
        <v>2.4</v>
      </c>
      <c r="AG229" s="240">
        <v>2.125</v>
      </c>
      <c r="AH229" s="221">
        <v>2.25</v>
      </c>
      <c r="AI229" s="83">
        <v>27.375</v>
      </c>
      <c r="AJ229" s="148">
        <v>67.525000000000006</v>
      </c>
      <c r="AK229" s="159">
        <v>2.4076996500000001</v>
      </c>
      <c r="AL229" s="169">
        <v>1.1875</v>
      </c>
      <c r="AM229" s="240">
        <v>1.75</v>
      </c>
      <c r="AN229" s="221">
        <v>1.65625</v>
      </c>
      <c r="AO229" s="91">
        <v>58.75</v>
      </c>
      <c r="AP229" s="159">
        <v>1.53125</v>
      </c>
      <c r="AQ229" s="94">
        <v>2.1</v>
      </c>
      <c r="AR229" s="83">
        <v>12.5</v>
      </c>
      <c r="AS229" s="88">
        <v>13.75</v>
      </c>
      <c r="AT229" s="88">
        <v>10.5</v>
      </c>
      <c r="AU229" s="91">
        <v>55</v>
      </c>
      <c r="AV229" s="94">
        <v>5.375</v>
      </c>
      <c r="AW229" s="94">
        <f t="shared" si="10"/>
        <v>99.154765374526377</v>
      </c>
    </row>
    <row r="230" spans="2:49" x14ac:dyDescent="0.2">
      <c r="B230" s="52" t="s">
        <v>47</v>
      </c>
      <c r="C230" s="53">
        <v>0.91</v>
      </c>
      <c r="D230" s="54">
        <v>0.57750000000000001</v>
      </c>
      <c r="E230" s="101">
        <v>1.4875</v>
      </c>
      <c r="F230" s="77">
        <v>1.4225000000000001</v>
      </c>
      <c r="G230" s="99">
        <v>0.92</v>
      </c>
      <c r="H230" s="99">
        <v>0.45</v>
      </c>
      <c r="I230" s="97">
        <v>0.29249999999999998</v>
      </c>
      <c r="J230" s="101">
        <v>3.085</v>
      </c>
      <c r="K230" s="77">
        <v>1.66</v>
      </c>
      <c r="L230" s="99">
        <v>0.54500000000000004</v>
      </c>
      <c r="M230" s="99">
        <v>0.315</v>
      </c>
      <c r="N230" s="163">
        <v>0.41</v>
      </c>
      <c r="O230" s="101">
        <v>2.93</v>
      </c>
      <c r="P230" s="77">
        <v>0.59</v>
      </c>
      <c r="Q230" s="54">
        <v>0.35749999999999998</v>
      </c>
      <c r="R230" s="101">
        <v>0.94750000000000001</v>
      </c>
      <c r="S230" s="101">
        <v>8.4499999999999993</v>
      </c>
      <c r="T230" s="164">
        <v>100</v>
      </c>
      <c r="U230" s="145">
        <v>92.75</v>
      </c>
      <c r="V230" s="145">
        <v>91.75</v>
      </c>
      <c r="W230" s="145">
        <v>81.25</v>
      </c>
      <c r="X230" s="145">
        <v>68.75</v>
      </c>
      <c r="Y230" s="145">
        <v>56.25</v>
      </c>
      <c r="Z230" s="164">
        <v>61.25</v>
      </c>
      <c r="AA230" s="145">
        <v>12.5</v>
      </c>
      <c r="AB230" s="164">
        <v>13</v>
      </c>
      <c r="AC230" s="227">
        <v>2.5</v>
      </c>
      <c r="AD230" s="167">
        <v>2.625</v>
      </c>
      <c r="AE230" s="170">
        <v>2.25</v>
      </c>
      <c r="AF230" s="236">
        <v>2.15</v>
      </c>
      <c r="AG230" s="236">
        <v>2.25</v>
      </c>
      <c r="AH230" s="183">
        <v>2.5625</v>
      </c>
      <c r="AI230" s="139">
        <v>26.75</v>
      </c>
      <c r="AJ230" s="149">
        <v>68.75</v>
      </c>
      <c r="AK230" s="223">
        <v>2.38671875</v>
      </c>
      <c r="AL230" s="170">
        <v>2.125</v>
      </c>
      <c r="AM230" s="236">
        <v>2.3928571399999998</v>
      </c>
      <c r="AN230" s="183">
        <v>2.21875</v>
      </c>
      <c r="AO230" s="138">
        <v>46.25</v>
      </c>
      <c r="AP230" s="223">
        <v>2.24553571</v>
      </c>
      <c r="AQ230" s="172">
        <v>2.2999999999999998</v>
      </c>
      <c r="AR230" s="139">
        <v>23.75</v>
      </c>
      <c r="AS230" s="145">
        <v>20</v>
      </c>
      <c r="AT230" s="145">
        <v>12.5</v>
      </c>
      <c r="AU230" s="138">
        <v>55</v>
      </c>
      <c r="AV230" s="172">
        <v>7.0833333300000003</v>
      </c>
      <c r="AW230" s="94">
        <f t="shared" si="10"/>
        <v>98.51355290002914</v>
      </c>
    </row>
    <row r="231" spans="2:49" x14ac:dyDescent="0.2">
      <c r="B231" s="52" t="s">
        <v>298</v>
      </c>
      <c r="C231" s="53">
        <v>0.95250000000000001</v>
      </c>
      <c r="D231" s="54">
        <v>0.64</v>
      </c>
      <c r="E231" s="101">
        <v>1.5925</v>
      </c>
      <c r="F231" s="77">
        <v>1.5625</v>
      </c>
      <c r="G231" s="99">
        <v>0.86</v>
      </c>
      <c r="H231" s="99">
        <v>0.54</v>
      </c>
      <c r="I231" s="97">
        <v>0.3</v>
      </c>
      <c r="J231" s="101">
        <v>3.2625000000000002</v>
      </c>
      <c r="K231" s="77">
        <v>1.5375000000000001</v>
      </c>
      <c r="L231" s="99">
        <v>0.495</v>
      </c>
      <c r="M231" s="99">
        <v>0.32</v>
      </c>
      <c r="N231" s="163">
        <v>0.45</v>
      </c>
      <c r="O231" s="101">
        <v>2.8025000000000002</v>
      </c>
      <c r="P231" s="77">
        <v>0.505</v>
      </c>
      <c r="Q231" s="54">
        <v>0.28749999999999998</v>
      </c>
      <c r="R231" s="101">
        <v>0.79249999999999998</v>
      </c>
      <c r="S231" s="101">
        <v>8.4499999999999993</v>
      </c>
      <c r="T231" s="164">
        <v>98.75</v>
      </c>
      <c r="U231" s="145">
        <v>96.5</v>
      </c>
      <c r="V231" s="145">
        <v>91</v>
      </c>
      <c r="W231" s="145">
        <v>79.5</v>
      </c>
      <c r="X231" s="145">
        <v>77</v>
      </c>
      <c r="Y231" s="145">
        <v>66.25</v>
      </c>
      <c r="Z231" s="164">
        <v>55.5</v>
      </c>
      <c r="AA231" s="145">
        <v>7.5</v>
      </c>
      <c r="AB231" s="164">
        <v>10.5</v>
      </c>
      <c r="AC231" s="227">
        <v>2.8333333299999999</v>
      </c>
      <c r="AD231" s="167">
        <v>2.625</v>
      </c>
      <c r="AE231" s="170">
        <v>2.15</v>
      </c>
      <c r="AF231" s="236">
        <v>2.7</v>
      </c>
      <c r="AG231" s="236">
        <v>2.375</v>
      </c>
      <c r="AH231" s="183">
        <v>2.796875</v>
      </c>
      <c r="AI231" s="139">
        <v>24</v>
      </c>
      <c r="AJ231" s="149">
        <v>60.825000000000003</v>
      </c>
      <c r="AK231" s="223">
        <v>2.38651042</v>
      </c>
      <c r="AL231" s="170">
        <v>1.28125</v>
      </c>
      <c r="AM231" s="236">
        <v>2.3928571399999998</v>
      </c>
      <c r="AN231" s="183">
        <v>2.21875</v>
      </c>
      <c r="AO231" s="138">
        <v>57.5</v>
      </c>
      <c r="AP231" s="223">
        <v>1.96428571</v>
      </c>
      <c r="AQ231" s="172">
        <v>2.4</v>
      </c>
      <c r="AR231" s="139">
        <v>12.5</v>
      </c>
      <c r="AS231" s="145">
        <v>20.5</v>
      </c>
      <c r="AT231" s="145">
        <v>10.5</v>
      </c>
      <c r="AU231" s="138">
        <v>57.5</v>
      </c>
      <c r="AV231" s="172">
        <v>6.25</v>
      </c>
      <c r="AW231" s="94">
        <f t="shared" si="10"/>
        <v>98.51355290002914</v>
      </c>
    </row>
    <row r="232" spans="2:49" x14ac:dyDescent="0.2">
      <c r="B232" s="52" t="s">
        <v>301</v>
      </c>
      <c r="C232" s="53">
        <v>0.99750000000000005</v>
      </c>
      <c r="D232" s="54">
        <v>0.60750000000000004</v>
      </c>
      <c r="E232" s="101">
        <v>1.605</v>
      </c>
      <c r="F232" s="77">
        <v>1.53</v>
      </c>
      <c r="G232" s="99">
        <v>0.83750000000000002</v>
      </c>
      <c r="H232" s="99">
        <v>0.33500000000000002</v>
      </c>
      <c r="I232" s="97">
        <v>0.28749999999999998</v>
      </c>
      <c r="J232" s="101">
        <v>2.99</v>
      </c>
      <c r="K232" s="77">
        <v>1.76</v>
      </c>
      <c r="L232" s="99">
        <v>0.49</v>
      </c>
      <c r="M232" s="99">
        <v>0.32750000000000001</v>
      </c>
      <c r="N232" s="163">
        <v>0.37</v>
      </c>
      <c r="O232" s="101">
        <v>2.9474999999999998</v>
      </c>
      <c r="P232" s="77">
        <v>0.59250000000000003</v>
      </c>
      <c r="Q232" s="54">
        <v>0.29499999999999998</v>
      </c>
      <c r="R232" s="101">
        <v>0.88749999999999996</v>
      </c>
      <c r="S232" s="101">
        <v>8.43</v>
      </c>
      <c r="T232" s="164">
        <v>96.25</v>
      </c>
      <c r="U232" s="145">
        <v>86.25</v>
      </c>
      <c r="V232" s="145">
        <v>85</v>
      </c>
      <c r="W232" s="145">
        <v>72.5</v>
      </c>
      <c r="X232" s="145">
        <v>67.5</v>
      </c>
      <c r="Y232" s="145">
        <v>50</v>
      </c>
      <c r="Z232" s="164">
        <v>57.5</v>
      </c>
      <c r="AA232" s="145">
        <v>13.75</v>
      </c>
      <c r="AB232" s="164">
        <v>13</v>
      </c>
      <c r="AC232" s="227">
        <v>2.7222222199999999</v>
      </c>
      <c r="AD232" s="167">
        <v>2</v>
      </c>
      <c r="AE232" s="170">
        <v>2.15</v>
      </c>
      <c r="AF232" s="236">
        <v>2.2000000000000002</v>
      </c>
      <c r="AG232" s="236">
        <v>2.5</v>
      </c>
      <c r="AH232" s="183">
        <v>2.40625</v>
      </c>
      <c r="AI232" s="139">
        <v>25.625</v>
      </c>
      <c r="AJ232" s="149">
        <v>66.45</v>
      </c>
      <c r="AK232" s="223">
        <v>2.2921527799999999</v>
      </c>
      <c r="AL232" s="170">
        <v>1.84375</v>
      </c>
      <c r="AM232" s="236">
        <v>2.5</v>
      </c>
      <c r="AN232" s="183">
        <v>2.3125</v>
      </c>
      <c r="AO232" s="138">
        <v>55</v>
      </c>
      <c r="AP232" s="223">
        <v>2.21875</v>
      </c>
      <c r="AQ232" s="172">
        <v>2.1</v>
      </c>
      <c r="AR232" s="139">
        <v>11.25</v>
      </c>
      <c r="AS232" s="145">
        <v>9.25</v>
      </c>
      <c r="AT232" s="145">
        <v>4.25</v>
      </c>
      <c r="AU232" s="138">
        <v>60</v>
      </c>
      <c r="AV232" s="172">
        <v>4.7395833300000003</v>
      </c>
      <c r="AW232" s="94">
        <f t="shared" si="10"/>
        <v>98.280384727484687</v>
      </c>
    </row>
    <row r="233" spans="2:49" x14ac:dyDescent="0.2">
      <c r="B233" s="52" t="s">
        <v>303</v>
      </c>
      <c r="C233" s="19">
        <v>0.80249999999999999</v>
      </c>
      <c r="D233" s="20">
        <v>0.54249999999999998</v>
      </c>
      <c r="E233" s="21">
        <v>1.345</v>
      </c>
      <c r="F233" s="60">
        <v>1.2775000000000001</v>
      </c>
      <c r="G233" s="22">
        <v>0.73250000000000004</v>
      </c>
      <c r="H233" s="22">
        <v>0.38750000000000001</v>
      </c>
      <c r="I233" s="24">
        <v>0.23</v>
      </c>
      <c r="J233" s="21">
        <v>2.6274999999999999</v>
      </c>
      <c r="K233" s="60">
        <v>1.4750000000000001</v>
      </c>
      <c r="L233" s="22">
        <v>0.39</v>
      </c>
      <c r="M233" s="22">
        <v>0.1825</v>
      </c>
      <c r="N233" s="25">
        <v>0.28749999999999998</v>
      </c>
      <c r="O233" s="21">
        <v>2.335</v>
      </c>
      <c r="P233" s="60">
        <v>0.55249999999999999</v>
      </c>
      <c r="Q233" s="20">
        <v>0.1825</v>
      </c>
      <c r="R233" s="21">
        <v>0.73499999999999999</v>
      </c>
      <c r="S233" s="21">
        <v>7.0425000000000004</v>
      </c>
      <c r="T233" s="156">
        <v>100</v>
      </c>
      <c r="U233" s="88">
        <v>83.25</v>
      </c>
      <c r="V233" s="88">
        <v>61.25</v>
      </c>
      <c r="W233" s="88">
        <v>50</v>
      </c>
      <c r="X233" s="88">
        <v>50</v>
      </c>
      <c r="Y233" s="88">
        <v>35</v>
      </c>
      <c r="Z233" s="156">
        <v>27.5</v>
      </c>
      <c r="AA233" s="88">
        <v>5.25</v>
      </c>
      <c r="AB233" s="156">
        <v>5.75</v>
      </c>
      <c r="AC233" s="229">
        <v>2.4444444399999998</v>
      </c>
      <c r="AD233" s="166">
        <v>2.5</v>
      </c>
      <c r="AE233" s="169">
        <v>1.7</v>
      </c>
      <c r="AF233" s="240">
        <v>1.65</v>
      </c>
      <c r="AG233" s="240">
        <v>1.5</v>
      </c>
      <c r="AH233" s="221">
        <v>1.625</v>
      </c>
      <c r="AI233" s="83">
        <v>24</v>
      </c>
      <c r="AJ233" s="148">
        <v>65.825000000000003</v>
      </c>
      <c r="AK233" s="159">
        <v>1.9257899300000001</v>
      </c>
      <c r="AL233" s="169">
        <v>2.40625</v>
      </c>
      <c r="AM233" s="240">
        <v>3.1428571399999998</v>
      </c>
      <c r="AN233" s="221">
        <v>2.875</v>
      </c>
      <c r="AO233" s="91">
        <v>62.5</v>
      </c>
      <c r="AP233" s="159">
        <v>2.80803571</v>
      </c>
      <c r="AQ233" s="94">
        <v>1.6</v>
      </c>
      <c r="AR233" s="83">
        <v>25</v>
      </c>
      <c r="AS233" s="88">
        <v>13</v>
      </c>
      <c r="AT233" s="88">
        <v>15</v>
      </c>
      <c r="AU233" s="91">
        <v>52.5</v>
      </c>
      <c r="AV233" s="94">
        <v>6.6041666699999997</v>
      </c>
      <c r="AW233" s="94">
        <f t="shared" si="10"/>
        <v>82.104342757213644</v>
      </c>
    </row>
    <row r="234" spans="2:49" x14ac:dyDescent="0.2">
      <c r="B234" s="52" t="s">
        <v>297</v>
      </c>
      <c r="C234" s="53">
        <v>0.86250000000000004</v>
      </c>
      <c r="D234" s="54">
        <v>0.45</v>
      </c>
      <c r="E234" s="101">
        <v>1.3125</v>
      </c>
      <c r="F234" s="77">
        <v>1.3</v>
      </c>
      <c r="G234" s="99">
        <v>0.57750000000000001</v>
      </c>
      <c r="H234" s="99">
        <v>0.36249999999999999</v>
      </c>
      <c r="I234" s="97">
        <v>0.1525</v>
      </c>
      <c r="J234" s="101">
        <v>2.3925000000000001</v>
      </c>
      <c r="K234" s="77">
        <v>1.4175</v>
      </c>
      <c r="L234" s="99">
        <v>0.26750000000000002</v>
      </c>
      <c r="M234" s="99">
        <v>0.20749999999999999</v>
      </c>
      <c r="N234" s="163">
        <v>0.20499999999999999</v>
      </c>
      <c r="O234" s="101">
        <v>2.0975000000000001</v>
      </c>
      <c r="P234" s="77">
        <v>0.38750000000000001</v>
      </c>
      <c r="Q234" s="54">
        <v>0.13</v>
      </c>
      <c r="R234" s="101">
        <v>0.51749999999999996</v>
      </c>
      <c r="S234" s="101">
        <v>6.32</v>
      </c>
      <c r="T234" s="164">
        <v>91.25</v>
      </c>
      <c r="U234" s="145">
        <v>80</v>
      </c>
      <c r="V234" s="145">
        <v>65</v>
      </c>
      <c r="W234" s="145">
        <v>45</v>
      </c>
      <c r="X234" s="145">
        <v>28</v>
      </c>
      <c r="Y234" s="145">
        <v>25</v>
      </c>
      <c r="Z234" s="164">
        <v>12.25</v>
      </c>
      <c r="AA234" s="145">
        <v>1</v>
      </c>
      <c r="AB234" s="164">
        <v>1.25</v>
      </c>
      <c r="AC234" s="227">
        <v>1.7777777800000001</v>
      </c>
      <c r="AD234" s="167">
        <v>1.75</v>
      </c>
      <c r="AE234" s="170">
        <v>1.4</v>
      </c>
      <c r="AF234" s="236">
        <v>1.35</v>
      </c>
      <c r="AG234" s="236">
        <v>1.25</v>
      </c>
      <c r="AH234" s="183">
        <v>1.15625</v>
      </c>
      <c r="AI234" s="139">
        <v>25</v>
      </c>
      <c r="AJ234" s="149">
        <v>50.4</v>
      </c>
      <c r="AK234" s="223">
        <v>1.4642534700000001</v>
      </c>
      <c r="AL234" s="170">
        <v>3.625</v>
      </c>
      <c r="AM234" s="236">
        <v>3.3571428600000002</v>
      </c>
      <c r="AN234" s="183">
        <v>3.0625</v>
      </c>
      <c r="AO234" s="138">
        <v>47.5</v>
      </c>
      <c r="AP234" s="223">
        <v>3.34821429</v>
      </c>
      <c r="AQ234" s="172">
        <v>1.4</v>
      </c>
      <c r="AR234" s="139">
        <v>35.5</v>
      </c>
      <c r="AS234" s="145">
        <v>4</v>
      </c>
      <c r="AT234" s="145">
        <v>1.75</v>
      </c>
      <c r="AU234" s="138">
        <v>60</v>
      </c>
      <c r="AV234" s="172">
        <v>6.0104166699999997</v>
      </c>
      <c r="AW234" s="94">
        <f t="shared" si="10"/>
        <v>73.681142524045455</v>
      </c>
    </row>
    <row r="235" spans="2:49" x14ac:dyDescent="0.2">
      <c r="B235" s="52"/>
      <c r="C235" s="182"/>
      <c r="D235" s="183"/>
      <c r="E235" s="172"/>
      <c r="F235" s="227"/>
      <c r="G235" s="167"/>
      <c r="H235" s="167"/>
      <c r="I235" s="170"/>
      <c r="J235" s="172"/>
      <c r="K235" s="227"/>
      <c r="L235" s="167"/>
      <c r="M235" s="167"/>
      <c r="N235" s="223"/>
      <c r="O235" s="172"/>
      <c r="P235" s="227"/>
      <c r="Q235" s="183"/>
      <c r="R235" s="172"/>
      <c r="S235" s="172"/>
      <c r="T235" s="170"/>
      <c r="U235" s="167"/>
      <c r="V235" s="167"/>
      <c r="W235" s="167"/>
      <c r="X235" s="167"/>
      <c r="Y235" s="167"/>
      <c r="Z235" s="170"/>
      <c r="AA235" s="167"/>
      <c r="AB235" s="170"/>
      <c r="AC235" s="139"/>
      <c r="AD235" s="145"/>
      <c r="AE235" s="164"/>
      <c r="AF235" s="143"/>
      <c r="AG235" s="143"/>
      <c r="AH235" s="149"/>
      <c r="AI235" s="139"/>
      <c r="AJ235" s="149"/>
      <c r="AK235" s="223"/>
      <c r="AL235" s="164"/>
      <c r="AM235" s="143"/>
      <c r="AN235" s="149"/>
      <c r="AO235" s="138"/>
      <c r="AP235" s="138"/>
      <c r="AQ235" s="146"/>
      <c r="AR235" s="139"/>
      <c r="AS235" s="145"/>
      <c r="AT235" s="145"/>
      <c r="AU235" s="138"/>
      <c r="AV235" s="146"/>
      <c r="AW235" s="94"/>
    </row>
    <row r="236" spans="2:49" x14ac:dyDescent="0.2">
      <c r="B236" s="52" t="s">
        <v>11</v>
      </c>
      <c r="C236" s="77">
        <v>0.97699999999999998</v>
      </c>
      <c r="D236" s="54">
        <v>0.60629999999999995</v>
      </c>
      <c r="E236" s="101">
        <v>1.5832999999999999</v>
      </c>
      <c r="F236" s="77">
        <v>1.4903999999999999</v>
      </c>
      <c r="G236" s="99">
        <v>0.87470000000000003</v>
      </c>
      <c r="H236" s="99">
        <v>0.47289999999999999</v>
      </c>
      <c r="I236" s="97">
        <v>0.33289999999999997</v>
      </c>
      <c r="J236" s="101">
        <v>3.1709000000000001</v>
      </c>
      <c r="K236" s="77">
        <v>1.8245</v>
      </c>
      <c r="L236" s="99">
        <v>0.51470000000000005</v>
      </c>
      <c r="M236" s="99">
        <v>0.30620000000000003</v>
      </c>
      <c r="N236" s="163">
        <v>0.37730000000000002</v>
      </c>
      <c r="O236" s="101">
        <v>3.0226999999999999</v>
      </c>
      <c r="P236" s="77">
        <v>0.62080000000000002</v>
      </c>
      <c r="Q236" s="54">
        <v>0.34499999999999997</v>
      </c>
      <c r="R236" s="101">
        <v>0.96579999999999999</v>
      </c>
      <c r="S236" s="101">
        <v>8.7426999999999992</v>
      </c>
      <c r="T236" s="164">
        <v>99.18</v>
      </c>
      <c r="U236" s="145">
        <v>89.23</v>
      </c>
      <c r="V236" s="145">
        <v>84.24</v>
      </c>
      <c r="W236" s="145">
        <v>73.599999999999994</v>
      </c>
      <c r="X236" s="145">
        <v>67.66</v>
      </c>
      <c r="Y236" s="145">
        <v>54.1</v>
      </c>
      <c r="Z236" s="164">
        <v>52.11</v>
      </c>
      <c r="AA236" s="145">
        <v>9.08</v>
      </c>
      <c r="AB236" s="164">
        <v>10.91</v>
      </c>
      <c r="AC236" s="227">
        <v>2.6422219999999998</v>
      </c>
      <c r="AD236" s="167">
        <v>2.431</v>
      </c>
      <c r="AE236" s="170">
        <v>2.2275999999999998</v>
      </c>
      <c r="AF236" s="236">
        <v>2.2519999999999998</v>
      </c>
      <c r="AG236" s="236">
        <v>2.2149999999999999</v>
      </c>
      <c r="AH236" s="183">
        <v>2.2749999999999999</v>
      </c>
      <c r="AI236" s="139">
        <v>26.364999999999998</v>
      </c>
      <c r="AJ236" s="149">
        <v>66.38</v>
      </c>
      <c r="AK236" s="223">
        <v>2.3180399999999999</v>
      </c>
      <c r="AL236" s="170">
        <v>1.7575000000000001</v>
      </c>
      <c r="AM236" s="236">
        <v>2.3157139999999998</v>
      </c>
      <c r="AN236" s="183">
        <v>2.1512500000000001</v>
      </c>
      <c r="AO236" s="138">
        <v>48.470999999999997</v>
      </c>
      <c r="AP236" s="223">
        <v>2.074821</v>
      </c>
      <c r="AQ236" s="172">
        <v>2.1960000000000002</v>
      </c>
      <c r="AR236" s="139">
        <v>14.46</v>
      </c>
      <c r="AS236" s="145">
        <v>13.31</v>
      </c>
      <c r="AT236" s="145">
        <v>8.76</v>
      </c>
      <c r="AU236" s="138">
        <v>52.65</v>
      </c>
      <c r="AV236" s="172">
        <v>4.9904169999999999</v>
      </c>
      <c r="AW236" s="94"/>
    </row>
    <row r="237" spans="2:49" x14ac:dyDescent="0.2">
      <c r="B237" s="52" t="s">
        <v>12</v>
      </c>
      <c r="C237" s="77">
        <v>0.26429999999999998</v>
      </c>
      <c r="D237" s="54">
        <v>0.16600000000000001</v>
      </c>
      <c r="E237" s="101">
        <v>0.36530000000000001</v>
      </c>
      <c r="F237" s="77">
        <v>0.26029999999999998</v>
      </c>
      <c r="G237" s="99">
        <v>0.19359999999999999</v>
      </c>
      <c r="H237" s="99">
        <v>0.15670000000000001</v>
      </c>
      <c r="I237" s="97">
        <v>0.161</v>
      </c>
      <c r="J237" s="101">
        <v>0.49669999999999997</v>
      </c>
      <c r="K237" s="77">
        <v>0.50080000000000002</v>
      </c>
      <c r="L237" s="99">
        <v>0.15290000000000001</v>
      </c>
      <c r="M237" s="99">
        <v>0.1134</v>
      </c>
      <c r="N237" s="163">
        <v>0.25629999999999997</v>
      </c>
      <c r="O237" s="101">
        <v>0.78290000000000004</v>
      </c>
      <c r="P237" s="77">
        <v>0.19670000000000001</v>
      </c>
      <c r="Q237" s="54">
        <v>0.1933</v>
      </c>
      <c r="R237" s="101">
        <v>0.34839999999999999</v>
      </c>
      <c r="S237" s="101">
        <v>1.5774999999999999</v>
      </c>
      <c r="T237" s="164">
        <v>3.5219</v>
      </c>
      <c r="U237" s="145">
        <v>15.519</v>
      </c>
      <c r="V237" s="145">
        <v>23.63</v>
      </c>
      <c r="W237" s="145">
        <v>31.245000000000001</v>
      </c>
      <c r="X237" s="145">
        <v>33.445</v>
      </c>
      <c r="Y237" s="145">
        <v>29.105</v>
      </c>
      <c r="Z237" s="164">
        <v>37.680999999999997</v>
      </c>
      <c r="AA237" s="145">
        <v>7.3700999999999999</v>
      </c>
      <c r="AB237" s="164">
        <v>9.5325000000000006</v>
      </c>
      <c r="AC237" s="227">
        <v>0.57479999999999998</v>
      </c>
      <c r="AD237" s="167">
        <v>0.66279999999999994</v>
      </c>
      <c r="AE237" s="170">
        <v>0.6653</v>
      </c>
      <c r="AF237" s="236">
        <v>0.78459999999999996</v>
      </c>
      <c r="AG237" s="236">
        <v>1.0033000000000001</v>
      </c>
      <c r="AH237" s="183">
        <v>0.84750000000000003</v>
      </c>
      <c r="AI237" s="139">
        <v>4.6685999999999996</v>
      </c>
      <c r="AJ237" s="183">
        <v>9.8308</v>
      </c>
      <c r="AK237" s="223">
        <v>0.49390000000000001</v>
      </c>
      <c r="AL237" s="170">
        <v>1.1382000000000001</v>
      </c>
      <c r="AM237" s="236">
        <v>0.93889999999999996</v>
      </c>
      <c r="AN237" s="183">
        <v>0.82150000000000001</v>
      </c>
      <c r="AO237" s="138">
        <v>20.46</v>
      </c>
      <c r="AP237" s="223">
        <v>0.88759999999999994</v>
      </c>
      <c r="AQ237" s="172">
        <v>0.48930000000000001</v>
      </c>
      <c r="AR237" s="139">
        <v>14.06</v>
      </c>
      <c r="AS237" s="145">
        <v>17.765000000000001</v>
      </c>
      <c r="AT237" s="145">
        <v>11.268000000000001</v>
      </c>
      <c r="AU237" s="138">
        <v>15.949</v>
      </c>
      <c r="AV237" s="172">
        <v>3.5</v>
      </c>
      <c r="AW237" s="94"/>
    </row>
    <row r="238" spans="2:49" ht="10.5" thickBot="1" x14ac:dyDescent="0.25">
      <c r="B238" s="55" t="s">
        <v>13</v>
      </c>
      <c r="C238" s="78">
        <v>19.194089999999999</v>
      </c>
      <c r="D238" s="57">
        <v>19.42605</v>
      </c>
      <c r="E238" s="102">
        <v>16.369029999999999</v>
      </c>
      <c r="F238" s="78">
        <v>12.391209999999999</v>
      </c>
      <c r="G238" s="100">
        <v>15.70504</v>
      </c>
      <c r="H238" s="100">
        <v>23.50102</v>
      </c>
      <c r="I238" s="98">
        <v>34.31091</v>
      </c>
      <c r="J238" s="102">
        <v>11.11257</v>
      </c>
      <c r="K238" s="78">
        <v>19.472079999999998</v>
      </c>
      <c r="L238" s="100">
        <v>21.073049999999999</v>
      </c>
      <c r="M238" s="100">
        <v>26.263000000000002</v>
      </c>
      <c r="N238" s="136">
        <v>48.18824</v>
      </c>
      <c r="O238" s="102">
        <v>18.374659999999999</v>
      </c>
      <c r="P238" s="78">
        <v>22.48226</v>
      </c>
      <c r="Q238" s="57">
        <v>39.738289999999999</v>
      </c>
      <c r="R238" s="102">
        <v>25.589590000000001</v>
      </c>
      <c r="S238" s="102">
        <v>12.800549999999999</v>
      </c>
      <c r="T238" s="98">
        <v>2.5192130000000001</v>
      </c>
      <c r="U238" s="100">
        <v>12.338150000000001</v>
      </c>
      <c r="V238" s="100">
        <v>19.900179999999999</v>
      </c>
      <c r="W238" s="100">
        <v>30.117229999999999</v>
      </c>
      <c r="X238" s="100">
        <v>35.067889999999998</v>
      </c>
      <c r="Y238" s="100">
        <v>38.166379999999997</v>
      </c>
      <c r="Z238" s="98">
        <v>51.29842</v>
      </c>
      <c r="AA238" s="100">
        <v>57.582900000000002</v>
      </c>
      <c r="AB238" s="98">
        <v>61.98554</v>
      </c>
      <c r="AC238" s="78">
        <v>15.4344</v>
      </c>
      <c r="AD238" s="100">
        <v>19.3416</v>
      </c>
      <c r="AE238" s="98">
        <v>21.187290000000001</v>
      </c>
      <c r="AF238" s="237">
        <v>24.715219999999999</v>
      </c>
      <c r="AG238" s="237">
        <v>32.133470000000003</v>
      </c>
      <c r="AH238" s="57">
        <v>26.429169999999999</v>
      </c>
      <c r="AI238" s="78">
        <v>12.56209</v>
      </c>
      <c r="AJ238" s="57">
        <v>10.506489999999999</v>
      </c>
      <c r="AK238" s="136">
        <v>15.11548</v>
      </c>
      <c r="AL238" s="98">
        <v>45.943689999999997</v>
      </c>
      <c r="AM238" s="237">
        <v>28.763829999999999</v>
      </c>
      <c r="AN238" s="57">
        <v>27.092490000000002</v>
      </c>
      <c r="AO238" s="136">
        <v>29.946000000000002</v>
      </c>
      <c r="AP238" s="136">
        <v>30.347239999999999</v>
      </c>
      <c r="AQ238" s="102">
        <v>15.806699999999999</v>
      </c>
      <c r="AR238" s="78">
        <v>68.982029999999995</v>
      </c>
      <c r="AS238" s="100">
        <v>94.685209999999998</v>
      </c>
      <c r="AT238" s="100">
        <v>91.254019999999997</v>
      </c>
      <c r="AU238" s="136">
        <v>21.490860000000001</v>
      </c>
      <c r="AV238" s="102">
        <v>49.754570000000001</v>
      </c>
      <c r="AW238" s="106"/>
    </row>
    <row r="239" spans="2:49" ht="11.25" customHeight="1" x14ac:dyDescent="0.2">
      <c r="B239" s="305" t="s">
        <v>233</v>
      </c>
      <c r="C239" s="306"/>
      <c r="D239" s="306"/>
      <c r="E239" s="306"/>
      <c r="F239" s="306"/>
      <c r="G239" s="306"/>
      <c r="H239" s="306"/>
      <c r="I239" s="306"/>
      <c r="J239" s="306"/>
      <c r="K239" s="306"/>
      <c r="L239" s="306"/>
      <c r="M239" s="306"/>
      <c r="N239" s="306"/>
      <c r="O239" s="306"/>
      <c r="P239" s="306"/>
      <c r="Q239" s="306"/>
      <c r="R239" s="306"/>
      <c r="S239" s="306"/>
      <c r="T239" s="306"/>
      <c r="U239" s="306"/>
      <c r="V239" s="306"/>
      <c r="W239" s="306"/>
      <c r="X239" s="306"/>
      <c r="Y239" s="306"/>
      <c r="Z239" s="306"/>
      <c r="AA239" s="306"/>
      <c r="AB239" s="306"/>
      <c r="AC239" s="306"/>
      <c r="AD239" s="306"/>
      <c r="AE239" s="306"/>
      <c r="AF239" s="306"/>
      <c r="AG239" s="306"/>
      <c r="AH239" s="306"/>
      <c r="AI239" s="306"/>
      <c r="AJ239" s="306"/>
      <c r="AK239" s="306"/>
      <c r="AL239" s="306"/>
      <c r="AM239" s="306"/>
      <c r="AN239" s="306"/>
      <c r="AO239" s="306"/>
      <c r="AP239" s="306"/>
      <c r="AQ239" s="306"/>
      <c r="AR239" s="306"/>
      <c r="AS239" s="306"/>
      <c r="AT239" s="306"/>
      <c r="AU239" s="306"/>
      <c r="AV239" s="306"/>
      <c r="AW239" s="307"/>
    </row>
    <row r="240" spans="2:49" ht="29.25" customHeight="1" x14ac:dyDescent="0.2">
      <c r="B240" s="308" t="s">
        <v>319</v>
      </c>
      <c r="C240" s="309"/>
      <c r="D240" s="309"/>
      <c r="E240" s="309"/>
      <c r="F240" s="309"/>
      <c r="G240" s="309"/>
      <c r="H240" s="309"/>
      <c r="I240" s="309"/>
      <c r="J240" s="309"/>
      <c r="K240" s="309"/>
      <c r="L240" s="309"/>
      <c r="M240" s="309"/>
      <c r="N240" s="309"/>
      <c r="O240" s="309"/>
      <c r="P240" s="309"/>
      <c r="Q240" s="309"/>
      <c r="R240" s="309"/>
      <c r="S240" s="309"/>
      <c r="T240" s="309"/>
      <c r="U240" s="309"/>
      <c r="V240" s="309"/>
      <c r="W240" s="309"/>
      <c r="X240" s="309"/>
      <c r="Y240" s="309"/>
      <c r="Z240" s="309"/>
      <c r="AA240" s="309"/>
      <c r="AB240" s="309"/>
      <c r="AC240" s="309"/>
      <c r="AD240" s="309"/>
      <c r="AE240" s="309"/>
      <c r="AF240" s="309"/>
      <c r="AG240" s="309"/>
      <c r="AH240" s="309"/>
      <c r="AI240" s="309"/>
      <c r="AJ240" s="309"/>
      <c r="AK240" s="309"/>
      <c r="AL240" s="309"/>
      <c r="AM240" s="309"/>
      <c r="AN240" s="309"/>
      <c r="AO240" s="309"/>
      <c r="AP240" s="309"/>
      <c r="AQ240" s="309"/>
      <c r="AR240" s="309"/>
      <c r="AS240" s="309"/>
      <c r="AT240" s="309"/>
      <c r="AU240" s="309"/>
      <c r="AV240" s="309"/>
      <c r="AW240" s="310"/>
    </row>
    <row r="241" spans="2:49" ht="11.25" customHeight="1" x14ac:dyDescent="0.2">
      <c r="B241" s="308" t="s">
        <v>352</v>
      </c>
      <c r="C241" s="309"/>
      <c r="D241" s="309"/>
      <c r="E241" s="309"/>
      <c r="F241" s="309"/>
      <c r="G241" s="309"/>
      <c r="H241" s="309"/>
      <c r="I241" s="309"/>
      <c r="J241" s="309"/>
      <c r="K241" s="309"/>
      <c r="L241" s="309"/>
      <c r="M241" s="309"/>
      <c r="N241" s="309"/>
      <c r="O241" s="309"/>
      <c r="P241" s="309"/>
      <c r="Q241" s="309"/>
      <c r="R241" s="309"/>
      <c r="S241" s="309"/>
      <c r="T241" s="309"/>
      <c r="U241" s="309"/>
      <c r="V241" s="309"/>
      <c r="W241" s="309"/>
      <c r="X241" s="309"/>
      <c r="Y241" s="309"/>
      <c r="Z241" s="309"/>
      <c r="AA241" s="309"/>
      <c r="AB241" s="309"/>
      <c r="AC241" s="309"/>
      <c r="AD241" s="309"/>
      <c r="AE241" s="309"/>
      <c r="AF241" s="309"/>
      <c r="AG241" s="309"/>
      <c r="AH241" s="309"/>
      <c r="AI241" s="309"/>
      <c r="AJ241" s="309"/>
      <c r="AK241" s="309"/>
      <c r="AL241" s="309"/>
      <c r="AM241" s="309"/>
      <c r="AN241" s="309"/>
      <c r="AO241" s="309"/>
      <c r="AP241" s="309"/>
      <c r="AQ241" s="309"/>
      <c r="AR241" s="309"/>
      <c r="AS241" s="309"/>
      <c r="AT241" s="309"/>
      <c r="AU241" s="309"/>
      <c r="AV241" s="309"/>
      <c r="AW241" s="310"/>
    </row>
    <row r="242" spans="2:49" ht="11.25" customHeight="1" thickBot="1" x14ac:dyDescent="0.25">
      <c r="B242" s="314" t="s">
        <v>308</v>
      </c>
      <c r="C242" s="315"/>
      <c r="D242" s="315"/>
      <c r="E242" s="315"/>
      <c r="F242" s="315"/>
      <c r="G242" s="315"/>
      <c r="H242" s="315"/>
      <c r="I242" s="315"/>
      <c r="J242" s="315"/>
      <c r="K242" s="315"/>
      <c r="L242" s="315"/>
      <c r="M242" s="315"/>
      <c r="N242" s="315"/>
      <c r="O242" s="315"/>
      <c r="P242" s="315"/>
      <c r="Q242" s="315"/>
      <c r="R242" s="315"/>
      <c r="S242" s="315"/>
      <c r="T242" s="315"/>
      <c r="U242" s="315"/>
      <c r="V242" s="315"/>
      <c r="W242" s="315"/>
      <c r="X242" s="315"/>
      <c r="Y242" s="315"/>
      <c r="Z242" s="315"/>
      <c r="AA242" s="315"/>
      <c r="AB242" s="315"/>
      <c r="AC242" s="315"/>
      <c r="AD242" s="315"/>
      <c r="AE242" s="315"/>
      <c r="AF242" s="315"/>
      <c r="AG242" s="315"/>
      <c r="AH242" s="315"/>
      <c r="AI242" s="315"/>
      <c r="AJ242" s="315"/>
      <c r="AK242" s="315"/>
      <c r="AL242" s="315"/>
      <c r="AM242" s="315"/>
      <c r="AN242" s="315"/>
      <c r="AO242" s="315"/>
      <c r="AP242" s="315"/>
      <c r="AQ242" s="315"/>
      <c r="AR242" s="315"/>
      <c r="AS242" s="315"/>
      <c r="AT242" s="315"/>
      <c r="AU242" s="315"/>
      <c r="AV242" s="315"/>
      <c r="AW242" s="316"/>
    </row>
    <row r="243" spans="2:49" ht="11.25" customHeight="1" x14ac:dyDescent="0.2">
      <c r="B243" s="162"/>
      <c r="C243" s="162"/>
      <c r="D243" s="162"/>
      <c r="E243" s="162"/>
      <c r="F243" s="162"/>
      <c r="G243" s="162"/>
      <c r="H243" s="162"/>
      <c r="I243" s="162"/>
      <c r="J243" s="162"/>
      <c r="K243" s="162"/>
      <c r="L243" s="162"/>
      <c r="M243" s="162"/>
      <c r="N243" s="162"/>
      <c r="O243" s="162"/>
      <c r="P243" s="9"/>
      <c r="Q243" s="9"/>
    </row>
    <row r="244" spans="2:49" ht="10.5" thickBot="1" x14ac:dyDescent="0.25">
      <c r="B244" s="161"/>
      <c r="C244" s="135"/>
      <c r="D244" s="180"/>
      <c r="E244" s="135"/>
      <c r="F244" s="135"/>
      <c r="G244" s="135"/>
      <c r="H244" s="46"/>
      <c r="I244" s="46"/>
      <c r="J244" s="46"/>
      <c r="M244" s="9"/>
      <c r="N244" s="9"/>
      <c r="O244" s="9"/>
      <c r="P244" s="9"/>
      <c r="Q244" s="9"/>
    </row>
    <row r="245" spans="2:49" ht="30.5" thickBot="1" x14ac:dyDescent="0.25">
      <c r="B245" s="47" t="s">
        <v>360</v>
      </c>
      <c r="C245" s="64" t="s">
        <v>343</v>
      </c>
      <c r="D245" s="65" t="s">
        <v>366</v>
      </c>
      <c r="E245" s="49" t="s">
        <v>367</v>
      </c>
      <c r="F245" s="50" t="s">
        <v>365</v>
      </c>
      <c r="G245" s="64" t="s">
        <v>434</v>
      </c>
      <c r="H245" s="87" t="s">
        <v>435</v>
      </c>
      <c r="I245" s="87" t="s">
        <v>436</v>
      </c>
      <c r="J245" s="65" t="s">
        <v>437</v>
      </c>
      <c r="K245" s="50" t="s">
        <v>402</v>
      </c>
      <c r="L245" s="64" t="s">
        <v>456</v>
      </c>
      <c r="M245" s="87" t="s">
        <v>457</v>
      </c>
      <c r="N245" s="96" t="s">
        <v>458</v>
      </c>
      <c r="O245" s="50" t="s">
        <v>453</v>
      </c>
      <c r="P245" s="50" t="s">
        <v>150</v>
      </c>
      <c r="Q245" s="251" t="s">
        <v>368</v>
      </c>
      <c r="R245" s="231" t="s">
        <v>369</v>
      </c>
      <c r="S245" s="251" t="s">
        <v>370</v>
      </c>
      <c r="T245" s="231" t="s">
        <v>438</v>
      </c>
      <c r="U245" s="271" t="s">
        <v>439</v>
      </c>
      <c r="V245" s="231" t="s">
        <v>459</v>
      </c>
      <c r="W245" s="231" t="s">
        <v>460</v>
      </c>
      <c r="X245" s="251" t="s">
        <v>461</v>
      </c>
      <c r="Y245" s="64" t="s">
        <v>371</v>
      </c>
      <c r="Z245" s="65" t="s">
        <v>372</v>
      </c>
      <c r="AA245" s="49" t="s">
        <v>440</v>
      </c>
      <c r="AB245" s="50" t="s">
        <v>393</v>
      </c>
      <c r="AC245" s="64" t="s">
        <v>348</v>
      </c>
      <c r="AD245" s="87" t="s">
        <v>374</v>
      </c>
      <c r="AE245" s="96" t="s">
        <v>375</v>
      </c>
      <c r="AF245" s="65" t="s">
        <v>441</v>
      </c>
      <c r="AG245" s="49" t="s">
        <v>462</v>
      </c>
      <c r="AH245" s="50" t="s">
        <v>394</v>
      </c>
      <c r="AI245" s="64" t="s">
        <v>463</v>
      </c>
      <c r="AJ245" s="49" t="s">
        <v>464</v>
      </c>
      <c r="AK245" s="50" t="s">
        <v>465</v>
      </c>
      <c r="AL245" s="79" t="s">
        <v>220</v>
      </c>
    </row>
    <row r="246" spans="2:49" x14ac:dyDescent="0.2">
      <c r="B246" s="51" t="s">
        <v>5</v>
      </c>
      <c r="C246" s="184">
        <v>1.44</v>
      </c>
      <c r="D246" s="235">
        <v>1.31</v>
      </c>
      <c r="E246" s="186">
        <v>0.9425</v>
      </c>
      <c r="F246" s="188">
        <v>3.6924999999999999</v>
      </c>
      <c r="G246" s="254">
        <v>1.8525</v>
      </c>
      <c r="H246" s="234">
        <v>1.0475000000000001</v>
      </c>
      <c r="I246" s="234">
        <v>0.76249999999999996</v>
      </c>
      <c r="J246" s="235">
        <v>1.1499999999999999</v>
      </c>
      <c r="K246" s="188">
        <v>4.8125</v>
      </c>
      <c r="L246" s="184">
        <v>1.5349999999999999</v>
      </c>
      <c r="M246" s="234">
        <v>1.04</v>
      </c>
      <c r="N246" s="254">
        <v>1.1499999999999999</v>
      </c>
      <c r="O246" s="188">
        <v>3.7250000000000001</v>
      </c>
      <c r="P246" s="188">
        <v>12.23</v>
      </c>
      <c r="Q246" s="253">
        <v>99</v>
      </c>
      <c r="R246" s="244">
        <v>88.75</v>
      </c>
      <c r="S246" s="243">
        <v>98.5</v>
      </c>
      <c r="T246" s="244">
        <v>86.25</v>
      </c>
      <c r="U246" s="272">
        <v>91.75</v>
      </c>
      <c r="V246" s="244">
        <v>94.5</v>
      </c>
      <c r="W246" s="244">
        <v>53.75</v>
      </c>
      <c r="X246" s="243">
        <v>20</v>
      </c>
      <c r="Y246" s="245">
        <v>2.5</v>
      </c>
      <c r="Z246" s="248">
        <v>2.125</v>
      </c>
      <c r="AA246" s="255">
        <v>3</v>
      </c>
      <c r="AB246" s="249">
        <v>2.5416666700000001</v>
      </c>
      <c r="AC246" s="247">
        <v>1.75</v>
      </c>
      <c r="AD246" s="246">
        <v>2.6</v>
      </c>
      <c r="AE246" s="247">
        <v>2.4166666700000001</v>
      </c>
      <c r="AF246" s="248">
        <v>1.6666666699999999</v>
      </c>
      <c r="AG246" s="255">
        <v>65.416666699999993</v>
      </c>
      <c r="AH246" s="249">
        <v>2.1033333299999999</v>
      </c>
      <c r="AI246" s="274">
        <v>86.25</v>
      </c>
      <c r="AJ246" s="275">
        <v>65</v>
      </c>
      <c r="AK246" s="263">
        <v>75.625</v>
      </c>
      <c r="AL246" s="94">
        <f t="shared" ref="AL246:AL262" si="11">P246/P$263*100</f>
        <v>114.62043111527649</v>
      </c>
    </row>
    <row r="247" spans="2:49" x14ac:dyDescent="0.2">
      <c r="B247" s="52" t="s">
        <v>294</v>
      </c>
      <c r="C247" s="77">
        <v>1.4524999999999999</v>
      </c>
      <c r="D247" s="220">
        <v>1.4750000000000001</v>
      </c>
      <c r="E247" s="54">
        <v>0.83750000000000002</v>
      </c>
      <c r="F247" s="101">
        <v>3.7650000000000001</v>
      </c>
      <c r="G247" s="97">
        <v>1.7024999999999999</v>
      </c>
      <c r="H247" s="99">
        <v>1.19</v>
      </c>
      <c r="I247" s="99">
        <v>0.70250000000000001</v>
      </c>
      <c r="J247" s="220">
        <v>0.97750000000000004</v>
      </c>
      <c r="K247" s="101">
        <v>4.5724999999999998</v>
      </c>
      <c r="L247" s="77">
        <v>1.5674999999999999</v>
      </c>
      <c r="M247" s="99">
        <v>1.0825</v>
      </c>
      <c r="N247" s="97">
        <v>1.1274999999999999</v>
      </c>
      <c r="O247" s="101">
        <v>3.7774999999999999</v>
      </c>
      <c r="P247" s="101">
        <v>12.115</v>
      </c>
      <c r="Q247" s="176">
        <v>89.5</v>
      </c>
      <c r="R247" s="145">
        <v>78.75</v>
      </c>
      <c r="S247" s="164">
        <v>93.75</v>
      </c>
      <c r="T247" s="145">
        <v>88</v>
      </c>
      <c r="U247" s="143">
        <v>85</v>
      </c>
      <c r="V247" s="145">
        <v>88.75</v>
      </c>
      <c r="W247" s="145">
        <v>48.75</v>
      </c>
      <c r="X247" s="164">
        <v>18.75</v>
      </c>
      <c r="Y247" s="227">
        <v>2.3125</v>
      </c>
      <c r="Z247" s="236">
        <v>1.375</v>
      </c>
      <c r="AA247" s="183">
        <v>1.75</v>
      </c>
      <c r="AB247" s="172">
        <v>1.8125</v>
      </c>
      <c r="AC247" s="170">
        <v>2.25</v>
      </c>
      <c r="AD247" s="167">
        <v>2.4</v>
      </c>
      <c r="AE247" s="170">
        <v>2.8333333299999999</v>
      </c>
      <c r="AF247" s="236">
        <v>2.3333333299999999</v>
      </c>
      <c r="AG247" s="183">
        <v>64.583333300000007</v>
      </c>
      <c r="AH247" s="172">
        <v>2.3466666699999998</v>
      </c>
      <c r="AI247" s="139">
        <v>27.5</v>
      </c>
      <c r="AJ247" s="149">
        <v>17.5</v>
      </c>
      <c r="AK247" s="146">
        <v>22.5</v>
      </c>
      <c r="AL247" s="94">
        <f t="shared" si="11"/>
        <v>113.54264292408622</v>
      </c>
    </row>
    <row r="248" spans="2:49" x14ac:dyDescent="0.2">
      <c r="B248" s="52" t="s">
        <v>295</v>
      </c>
      <c r="C248" s="60">
        <v>1.1775</v>
      </c>
      <c r="D248" s="23">
        <v>1.2675000000000001</v>
      </c>
      <c r="E248" s="20">
        <v>0.85750000000000004</v>
      </c>
      <c r="F248" s="21">
        <v>3.3025000000000002</v>
      </c>
      <c r="G248" s="24">
        <v>1.8574999999999999</v>
      </c>
      <c r="H248" s="22">
        <v>1.18</v>
      </c>
      <c r="I248" s="22">
        <v>0.69750000000000001</v>
      </c>
      <c r="J248" s="23">
        <v>1.105</v>
      </c>
      <c r="K248" s="21">
        <v>4.84</v>
      </c>
      <c r="L248" s="60">
        <v>1.5874999999999999</v>
      </c>
      <c r="M248" s="22">
        <v>1.1325000000000001</v>
      </c>
      <c r="N248" s="24">
        <v>1.1074999999999999</v>
      </c>
      <c r="O248" s="21">
        <v>3.8275000000000001</v>
      </c>
      <c r="P248" s="21">
        <v>11.97</v>
      </c>
      <c r="Q248" s="175">
        <v>97.5</v>
      </c>
      <c r="R248" s="88">
        <v>71.561449999999994</v>
      </c>
      <c r="S248" s="156">
        <v>94.5</v>
      </c>
      <c r="T248" s="88">
        <v>90.5</v>
      </c>
      <c r="U248" s="142">
        <v>90.75</v>
      </c>
      <c r="V248" s="88">
        <v>90</v>
      </c>
      <c r="W248" s="88">
        <v>70</v>
      </c>
      <c r="X248" s="156">
        <v>23.75</v>
      </c>
      <c r="Y248" s="229">
        <v>1.375</v>
      </c>
      <c r="Z248" s="240">
        <v>1.875</v>
      </c>
      <c r="AA248" s="221">
        <v>1.25</v>
      </c>
      <c r="AB248" s="94">
        <v>1.5</v>
      </c>
      <c r="AC248" s="169">
        <v>2</v>
      </c>
      <c r="AD248" s="166">
        <v>2.2999999999999998</v>
      </c>
      <c r="AE248" s="169">
        <v>2.5</v>
      </c>
      <c r="AF248" s="240">
        <v>2.3333333299999999</v>
      </c>
      <c r="AG248" s="221">
        <v>64.583333300000007</v>
      </c>
      <c r="AH248" s="94">
        <v>2.21</v>
      </c>
      <c r="AI248" s="83">
        <v>16.25</v>
      </c>
      <c r="AJ248" s="148">
        <v>10.5</v>
      </c>
      <c r="AK248" s="81">
        <v>13.375</v>
      </c>
      <c r="AL248" s="94">
        <f t="shared" si="11"/>
        <v>112.18369259606374</v>
      </c>
    </row>
    <row r="249" spans="2:49" x14ac:dyDescent="0.2">
      <c r="B249" s="52" t="s">
        <v>83</v>
      </c>
      <c r="C249" s="77">
        <v>1.34</v>
      </c>
      <c r="D249" s="220">
        <v>1.2375</v>
      </c>
      <c r="E249" s="54">
        <v>0.875</v>
      </c>
      <c r="F249" s="101">
        <v>3.4525000000000001</v>
      </c>
      <c r="G249" s="97">
        <v>1.675</v>
      </c>
      <c r="H249" s="99">
        <v>1.0249999999999999</v>
      </c>
      <c r="I249" s="99">
        <v>0.78500000000000003</v>
      </c>
      <c r="J249" s="220">
        <v>1.18</v>
      </c>
      <c r="K249" s="101">
        <v>4.665</v>
      </c>
      <c r="L249" s="77">
        <v>1.4950000000000001</v>
      </c>
      <c r="M249" s="99">
        <v>1.115</v>
      </c>
      <c r="N249" s="97">
        <v>1.2250000000000001</v>
      </c>
      <c r="O249" s="101">
        <v>3.835</v>
      </c>
      <c r="P249" s="101">
        <v>11.952500000000001</v>
      </c>
      <c r="Q249" s="176">
        <v>98.25</v>
      </c>
      <c r="R249" s="145">
        <v>87.5</v>
      </c>
      <c r="S249" s="164">
        <v>95.875</v>
      </c>
      <c r="T249" s="145">
        <v>87.5</v>
      </c>
      <c r="U249" s="143">
        <v>92.5</v>
      </c>
      <c r="V249" s="145">
        <v>87</v>
      </c>
      <c r="W249" s="145">
        <v>53.75</v>
      </c>
      <c r="X249" s="164">
        <v>17.5</v>
      </c>
      <c r="Y249" s="227">
        <v>1.9375</v>
      </c>
      <c r="Z249" s="236">
        <v>1.5</v>
      </c>
      <c r="AA249" s="183">
        <v>1.25</v>
      </c>
      <c r="AB249" s="172">
        <v>1.5625</v>
      </c>
      <c r="AC249" s="170">
        <v>1.875</v>
      </c>
      <c r="AD249" s="167">
        <v>1.9</v>
      </c>
      <c r="AE249" s="170">
        <v>2.5</v>
      </c>
      <c r="AF249" s="236">
        <v>1.8333333300000001</v>
      </c>
      <c r="AG249" s="183">
        <v>63.3333333</v>
      </c>
      <c r="AH249" s="172">
        <v>1.9550000000000001</v>
      </c>
      <c r="AI249" s="139">
        <v>15.5</v>
      </c>
      <c r="AJ249" s="149">
        <v>15</v>
      </c>
      <c r="AK249" s="146">
        <v>15.25</v>
      </c>
      <c r="AL249" s="94">
        <f t="shared" si="11"/>
        <v>112.01968134957826</v>
      </c>
    </row>
    <row r="250" spans="2:49" x14ac:dyDescent="0.2">
      <c r="B250" s="52" t="s">
        <v>130</v>
      </c>
      <c r="C250" s="77">
        <v>1.2250000000000001</v>
      </c>
      <c r="D250" s="220">
        <v>1.2224999999999999</v>
      </c>
      <c r="E250" s="54">
        <v>0.82499999999999996</v>
      </c>
      <c r="F250" s="101">
        <v>3.2725</v>
      </c>
      <c r="G250" s="97">
        <v>1.69</v>
      </c>
      <c r="H250" s="99">
        <v>1.1425000000000001</v>
      </c>
      <c r="I250" s="99">
        <v>0.745</v>
      </c>
      <c r="J250" s="220">
        <v>1.1499999999999999</v>
      </c>
      <c r="K250" s="101">
        <v>4.7275</v>
      </c>
      <c r="L250" s="77">
        <v>1.5825</v>
      </c>
      <c r="M250" s="99">
        <v>1.0649999999999999</v>
      </c>
      <c r="N250" s="97">
        <v>1.2224999999999999</v>
      </c>
      <c r="O250" s="101">
        <v>3.87</v>
      </c>
      <c r="P250" s="101">
        <v>11.87</v>
      </c>
      <c r="Q250" s="176">
        <v>100</v>
      </c>
      <c r="R250" s="145">
        <v>91.25</v>
      </c>
      <c r="S250" s="164">
        <v>95.5</v>
      </c>
      <c r="T250" s="145">
        <v>98</v>
      </c>
      <c r="U250" s="143">
        <v>96.25</v>
      </c>
      <c r="V250" s="145">
        <v>98.75</v>
      </c>
      <c r="W250" s="145">
        <v>65</v>
      </c>
      <c r="X250" s="164">
        <v>22.5</v>
      </c>
      <c r="Y250" s="227">
        <v>2.6875</v>
      </c>
      <c r="Z250" s="236">
        <v>2.125</v>
      </c>
      <c r="AA250" s="183">
        <v>1.75</v>
      </c>
      <c r="AB250" s="172">
        <v>2.1875</v>
      </c>
      <c r="AC250" s="170">
        <v>1.875</v>
      </c>
      <c r="AD250" s="167">
        <v>1.5</v>
      </c>
      <c r="AE250" s="170">
        <v>2.6666666700000001</v>
      </c>
      <c r="AF250" s="236">
        <v>2.1666666700000001</v>
      </c>
      <c r="AG250" s="183">
        <v>65</v>
      </c>
      <c r="AH250" s="172">
        <v>2.0416666700000001</v>
      </c>
      <c r="AI250" s="139">
        <v>23</v>
      </c>
      <c r="AJ250" s="149">
        <v>17.5</v>
      </c>
      <c r="AK250" s="146">
        <v>20.25</v>
      </c>
      <c r="AL250" s="94">
        <f t="shared" si="11"/>
        <v>111.2464854732896</v>
      </c>
    </row>
    <row r="251" spans="2:49" x14ac:dyDescent="0.2">
      <c r="B251" s="52" t="s">
        <v>291</v>
      </c>
      <c r="C251" s="60">
        <v>1.1499999999999999</v>
      </c>
      <c r="D251" s="23">
        <v>1.4225000000000001</v>
      </c>
      <c r="E251" s="20">
        <v>0.79749999999999999</v>
      </c>
      <c r="F251" s="21">
        <v>3.37</v>
      </c>
      <c r="G251" s="24">
        <v>1.6924999999999999</v>
      </c>
      <c r="H251" s="22">
        <v>1.2224999999999999</v>
      </c>
      <c r="I251" s="22">
        <v>0.745</v>
      </c>
      <c r="J251" s="23">
        <v>1.1375</v>
      </c>
      <c r="K251" s="21">
        <v>4.7975000000000003</v>
      </c>
      <c r="L251" s="60">
        <v>1.6174999999999999</v>
      </c>
      <c r="M251" s="22">
        <v>1.0349999999999999</v>
      </c>
      <c r="N251" s="24">
        <v>1.0475000000000001</v>
      </c>
      <c r="O251" s="21">
        <v>3.7</v>
      </c>
      <c r="P251" s="21">
        <v>11.8675</v>
      </c>
      <c r="Q251" s="175">
        <v>100</v>
      </c>
      <c r="R251" s="88">
        <v>91.25</v>
      </c>
      <c r="S251" s="156">
        <v>93.5</v>
      </c>
      <c r="T251" s="88">
        <v>93.75</v>
      </c>
      <c r="U251" s="142">
        <v>94.75</v>
      </c>
      <c r="V251" s="88">
        <v>90</v>
      </c>
      <c r="W251" s="88">
        <v>50</v>
      </c>
      <c r="X251" s="156">
        <v>15</v>
      </c>
      <c r="Y251" s="229">
        <v>2.875</v>
      </c>
      <c r="Z251" s="240">
        <v>2.0024999999999999</v>
      </c>
      <c r="AA251" s="221">
        <v>1.75</v>
      </c>
      <c r="AB251" s="94">
        <v>2.2083333299999999</v>
      </c>
      <c r="AC251" s="169">
        <v>2.3125</v>
      </c>
      <c r="AD251" s="166">
        <v>2.5</v>
      </c>
      <c r="AE251" s="169">
        <v>2.75</v>
      </c>
      <c r="AF251" s="240">
        <v>2.1666666700000001</v>
      </c>
      <c r="AG251" s="221">
        <v>64.166666699999993</v>
      </c>
      <c r="AH251" s="94">
        <v>2.3125</v>
      </c>
      <c r="AI251" s="83">
        <v>45</v>
      </c>
      <c r="AJ251" s="148">
        <v>47.5</v>
      </c>
      <c r="AK251" s="81">
        <v>46.25</v>
      </c>
      <c r="AL251" s="94">
        <f t="shared" si="11"/>
        <v>111.22305529522025</v>
      </c>
    </row>
    <row r="252" spans="2:49" x14ac:dyDescent="0.2">
      <c r="B252" s="52" t="s">
        <v>15</v>
      </c>
      <c r="C252" s="60">
        <v>1.0774999999999999</v>
      </c>
      <c r="D252" s="23">
        <v>1.325</v>
      </c>
      <c r="E252" s="20">
        <v>0.93</v>
      </c>
      <c r="F252" s="21">
        <v>3.3325</v>
      </c>
      <c r="G252" s="24">
        <v>1.7075</v>
      </c>
      <c r="H252" s="22">
        <v>1.2250000000000001</v>
      </c>
      <c r="I252" s="22">
        <v>0.75249999999999995</v>
      </c>
      <c r="J252" s="23">
        <v>1.0425</v>
      </c>
      <c r="K252" s="21">
        <v>4.7275</v>
      </c>
      <c r="L252" s="60">
        <v>1.61</v>
      </c>
      <c r="M252" s="22">
        <v>1.0525</v>
      </c>
      <c r="N252" s="24">
        <v>1.1074999999999999</v>
      </c>
      <c r="O252" s="21">
        <v>3.77</v>
      </c>
      <c r="P252" s="21">
        <v>11.83</v>
      </c>
      <c r="Q252" s="175">
        <v>91.25</v>
      </c>
      <c r="R252" s="88">
        <v>83.75</v>
      </c>
      <c r="S252" s="156">
        <v>96.25</v>
      </c>
      <c r="T252" s="88">
        <v>90.75</v>
      </c>
      <c r="U252" s="142">
        <v>93</v>
      </c>
      <c r="V252" s="88">
        <v>90</v>
      </c>
      <c r="W252" s="88">
        <v>60</v>
      </c>
      <c r="X252" s="156">
        <v>22.5</v>
      </c>
      <c r="Y252" s="229">
        <v>2.125</v>
      </c>
      <c r="Z252" s="240">
        <v>1.75</v>
      </c>
      <c r="AA252" s="221">
        <v>1.25</v>
      </c>
      <c r="AB252" s="94">
        <v>1.7083333300000001</v>
      </c>
      <c r="AC252" s="169">
        <v>1.75</v>
      </c>
      <c r="AD252" s="166">
        <v>2.2999999999999998</v>
      </c>
      <c r="AE252" s="169">
        <v>2.5</v>
      </c>
      <c r="AF252" s="240">
        <v>2.3333333299999999</v>
      </c>
      <c r="AG252" s="221">
        <v>65</v>
      </c>
      <c r="AH252" s="94">
        <v>2.1766666699999999</v>
      </c>
      <c r="AI252" s="83">
        <v>42.5</v>
      </c>
      <c r="AJ252" s="148">
        <v>38.75</v>
      </c>
      <c r="AK252" s="81">
        <v>40.625</v>
      </c>
      <c r="AL252" s="94">
        <f t="shared" si="11"/>
        <v>110.87160262417994</v>
      </c>
    </row>
    <row r="253" spans="2:49" x14ac:dyDescent="0.2">
      <c r="B253" s="52" t="s">
        <v>362</v>
      </c>
      <c r="C253" s="77">
        <v>1.125</v>
      </c>
      <c r="D253" s="220">
        <v>1.2</v>
      </c>
      <c r="E253" s="54">
        <v>0.85499999999999998</v>
      </c>
      <c r="F253" s="101">
        <v>3.18</v>
      </c>
      <c r="G253" s="97">
        <v>1.6825000000000001</v>
      </c>
      <c r="H253" s="99">
        <v>1.2375</v>
      </c>
      <c r="I253" s="99">
        <v>0.76</v>
      </c>
      <c r="J253" s="220">
        <v>1.1074999999999999</v>
      </c>
      <c r="K253" s="101">
        <v>4.7874999999999996</v>
      </c>
      <c r="L253" s="77">
        <v>1.4724999999999999</v>
      </c>
      <c r="M253" s="99">
        <v>1.2524999999999999</v>
      </c>
      <c r="N253" s="97">
        <v>1.1025</v>
      </c>
      <c r="O253" s="101">
        <v>3.8275000000000001</v>
      </c>
      <c r="P253" s="101">
        <v>11.795</v>
      </c>
      <c r="Q253" s="176">
        <v>100</v>
      </c>
      <c r="R253" s="145">
        <v>90</v>
      </c>
      <c r="S253" s="164">
        <v>95.5</v>
      </c>
      <c r="T253" s="145">
        <v>95</v>
      </c>
      <c r="U253" s="143">
        <v>93.5</v>
      </c>
      <c r="V253" s="145">
        <v>94.5</v>
      </c>
      <c r="W253" s="145">
        <v>81.25</v>
      </c>
      <c r="X253" s="164">
        <v>43.75</v>
      </c>
      <c r="Y253" s="227">
        <v>2.875</v>
      </c>
      <c r="Z253" s="236">
        <v>1.75</v>
      </c>
      <c r="AA253" s="183">
        <v>1.5</v>
      </c>
      <c r="AB253" s="172">
        <v>2.0416666700000001</v>
      </c>
      <c r="AC253" s="170">
        <v>1.625</v>
      </c>
      <c r="AD253" s="167">
        <v>1.9</v>
      </c>
      <c r="AE253" s="170">
        <v>2.8333333299999999</v>
      </c>
      <c r="AF253" s="236">
        <v>2.5</v>
      </c>
      <c r="AG253" s="183">
        <v>64.583333300000007</v>
      </c>
      <c r="AH253" s="172">
        <v>2.1549999999999998</v>
      </c>
      <c r="AI253" s="139">
        <v>30</v>
      </c>
      <c r="AJ253" s="149">
        <v>40</v>
      </c>
      <c r="AK253" s="146">
        <v>35</v>
      </c>
      <c r="AL253" s="94">
        <f t="shared" si="11"/>
        <v>110.543580131209</v>
      </c>
    </row>
    <row r="254" spans="2:49" x14ac:dyDescent="0.2">
      <c r="B254" s="52" t="s">
        <v>118</v>
      </c>
      <c r="C254" s="77">
        <v>1.0925</v>
      </c>
      <c r="D254" s="220">
        <v>1.1775</v>
      </c>
      <c r="E254" s="54">
        <v>0.77249999999999996</v>
      </c>
      <c r="F254" s="101">
        <v>3.0425</v>
      </c>
      <c r="G254" s="97">
        <v>1.5974999999999999</v>
      </c>
      <c r="H254" s="99">
        <v>1.1174999999999999</v>
      </c>
      <c r="I254" s="99">
        <v>0.76749999999999996</v>
      </c>
      <c r="J254" s="220">
        <v>1.2150000000000001</v>
      </c>
      <c r="K254" s="101">
        <v>4.6974999999999998</v>
      </c>
      <c r="L254" s="77">
        <v>1.7275</v>
      </c>
      <c r="M254" s="99">
        <v>1.1850000000000001</v>
      </c>
      <c r="N254" s="97">
        <v>1.135</v>
      </c>
      <c r="O254" s="101">
        <v>4.0475000000000003</v>
      </c>
      <c r="P254" s="101">
        <v>11.7875</v>
      </c>
      <c r="Q254" s="176">
        <v>97.5</v>
      </c>
      <c r="R254" s="145">
        <v>90</v>
      </c>
      <c r="S254" s="164">
        <v>97</v>
      </c>
      <c r="T254" s="145">
        <v>89</v>
      </c>
      <c r="U254" s="143">
        <v>91.25</v>
      </c>
      <c r="V254" s="145">
        <v>85</v>
      </c>
      <c r="W254" s="145">
        <v>57.5</v>
      </c>
      <c r="X254" s="164">
        <v>35</v>
      </c>
      <c r="Y254" s="227">
        <v>2.125</v>
      </c>
      <c r="Z254" s="236">
        <v>1.875</v>
      </c>
      <c r="AA254" s="183">
        <v>2</v>
      </c>
      <c r="AB254" s="172">
        <v>2</v>
      </c>
      <c r="AC254" s="170">
        <v>1.75</v>
      </c>
      <c r="AD254" s="167">
        <v>1.9</v>
      </c>
      <c r="AE254" s="170">
        <v>2.25</v>
      </c>
      <c r="AF254" s="236">
        <v>1.5</v>
      </c>
      <c r="AG254" s="183">
        <v>65.833333300000007</v>
      </c>
      <c r="AH254" s="172">
        <v>1.9133333299999999</v>
      </c>
      <c r="AI254" s="139">
        <v>25</v>
      </c>
      <c r="AJ254" s="149">
        <v>11.25</v>
      </c>
      <c r="AK254" s="146">
        <v>18.125</v>
      </c>
      <c r="AL254" s="94">
        <f t="shared" si="11"/>
        <v>110.47328959700093</v>
      </c>
    </row>
    <row r="255" spans="2:49" x14ac:dyDescent="0.2">
      <c r="B255" s="52" t="s">
        <v>116</v>
      </c>
      <c r="C255" s="60">
        <v>1.0925</v>
      </c>
      <c r="D255" s="23">
        <v>1.2575000000000001</v>
      </c>
      <c r="E255" s="20">
        <v>0.91249999999999998</v>
      </c>
      <c r="F255" s="21">
        <v>3.2625000000000002</v>
      </c>
      <c r="G255" s="24">
        <v>1.98</v>
      </c>
      <c r="H255" s="22">
        <v>1.1575</v>
      </c>
      <c r="I255" s="22">
        <v>0.70499999999999996</v>
      </c>
      <c r="J255" s="23">
        <v>1.0024999999999999</v>
      </c>
      <c r="K255" s="21">
        <v>4.8449999999999998</v>
      </c>
      <c r="L255" s="60">
        <v>1.44</v>
      </c>
      <c r="M255" s="22">
        <v>1.18</v>
      </c>
      <c r="N255" s="24">
        <v>1.0375000000000001</v>
      </c>
      <c r="O255" s="21">
        <v>3.6575000000000002</v>
      </c>
      <c r="P255" s="21">
        <v>11.765000000000001</v>
      </c>
      <c r="Q255" s="175">
        <v>97</v>
      </c>
      <c r="R255" s="88">
        <v>87.5</v>
      </c>
      <c r="S255" s="156">
        <v>94</v>
      </c>
      <c r="T255" s="88">
        <v>93</v>
      </c>
      <c r="U255" s="142">
        <v>95.25</v>
      </c>
      <c r="V255" s="88">
        <v>95.75</v>
      </c>
      <c r="W255" s="88">
        <v>65</v>
      </c>
      <c r="X255" s="156">
        <v>33</v>
      </c>
      <c r="Y255" s="229">
        <v>2.125</v>
      </c>
      <c r="Z255" s="240">
        <v>1.875</v>
      </c>
      <c r="AA255" s="221">
        <v>1.25</v>
      </c>
      <c r="AB255" s="94">
        <v>1.75</v>
      </c>
      <c r="AC255" s="169">
        <v>1.625</v>
      </c>
      <c r="AD255" s="166">
        <v>1.8</v>
      </c>
      <c r="AE255" s="169">
        <v>2.5833333299999999</v>
      </c>
      <c r="AF255" s="240">
        <v>2.1666666700000001</v>
      </c>
      <c r="AG255" s="221">
        <v>64.583333300000007</v>
      </c>
      <c r="AH255" s="94">
        <v>2.0183333299999999</v>
      </c>
      <c r="AI255" s="83">
        <v>18.5</v>
      </c>
      <c r="AJ255" s="148">
        <v>11.25</v>
      </c>
      <c r="AK255" s="81">
        <v>14.875</v>
      </c>
      <c r="AL255" s="94">
        <f t="shared" si="11"/>
        <v>110.26241799437678</v>
      </c>
    </row>
    <row r="256" spans="2:49" x14ac:dyDescent="0.2">
      <c r="B256" s="52" t="s">
        <v>296</v>
      </c>
      <c r="C256" s="77">
        <v>1.1200000000000001</v>
      </c>
      <c r="D256" s="220">
        <v>1.2675000000000001</v>
      </c>
      <c r="E256" s="54">
        <v>0.73250000000000004</v>
      </c>
      <c r="F256" s="101">
        <v>3.12</v>
      </c>
      <c r="G256" s="97">
        <v>1.76</v>
      </c>
      <c r="H256" s="99">
        <v>1.1975</v>
      </c>
      <c r="I256" s="99">
        <v>0.71250000000000002</v>
      </c>
      <c r="J256" s="220">
        <v>1.0525</v>
      </c>
      <c r="K256" s="101">
        <v>4.7225000000000001</v>
      </c>
      <c r="L256" s="77">
        <v>1.64</v>
      </c>
      <c r="M256" s="99">
        <v>1.0774999999999999</v>
      </c>
      <c r="N256" s="97">
        <v>1.0475000000000001</v>
      </c>
      <c r="O256" s="101">
        <v>3.7650000000000001</v>
      </c>
      <c r="P256" s="101">
        <v>11.6075</v>
      </c>
      <c r="Q256" s="176">
        <v>98.75</v>
      </c>
      <c r="R256" s="145">
        <v>88.75</v>
      </c>
      <c r="S256" s="164">
        <v>95.25</v>
      </c>
      <c r="T256" s="145">
        <v>88</v>
      </c>
      <c r="U256" s="143">
        <v>95</v>
      </c>
      <c r="V256" s="145">
        <v>93.75</v>
      </c>
      <c r="W256" s="145">
        <v>65</v>
      </c>
      <c r="X256" s="164">
        <v>21.25</v>
      </c>
      <c r="Y256" s="227">
        <v>1.75</v>
      </c>
      <c r="Z256" s="236">
        <v>1.625</v>
      </c>
      <c r="AA256" s="183">
        <v>1.5</v>
      </c>
      <c r="AB256" s="172">
        <v>1.625</v>
      </c>
      <c r="AC256" s="170">
        <v>2.125</v>
      </c>
      <c r="AD256" s="167">
        <v>2.1</v>
      </c>
      <c r="AE256" s="170">
        <v>2.4166666700000001</v>
      </c>
      <c r="AF256" s="236">
        <v>2.1666666700000001</v>
      </c>
      <c r="AG256" s="183">
        <v>65.416666699999993</v>
      </c>
      <c r="AH256" s="172">
        <v>2.1783333300000001</v>
      </c>
      <c r="AI256" s="139">
        <v>23.75</v>
      </c>
      <c r="AJ256" s="149">
        <v>15</v>
      </c>
      <c r="AK256" s="146">
        <v>19.375</v>
      </c>
      <c r="AL256" s="94">
        <f t="shared" si="11"/>
        <v>108.7863167760075</v>
      </c>
    </row>
    <row r="257" spans="2:38" x14ac:dyDescent="0.2">
      <c r="B257" s="181" t="s">
        <v>364</v>
      </c>
      <c r="C257" s="185">
        <v>1.0549999999999999</v>
      </c>
      <c r="D257" s="211">
        <v>1.4225000000000001</v>
      </c>
      <c r="E257" s="187">
        <v>0.95750000000000002</v>
      </c>
      <c r="F257" s="189">
        <v>3.4350000000000001</v>
      </c>
      <c r="G257" s="210">
        <v>1.7649999999999999</v>
      </c>
      <c r="H257" s="209">
        <v>1.0774999999999999</v>
      </c>
      <c r="I257" s="209">
        <v>0.69</v>
      </c>
      <c r="J257" s="211">
        <v>1.01</v>
      </c>
      <c r="K257" s="189">
        <v>4.5425000000000004</v>
      </c>
      <c r="L257" s="185">
        <v>1.62</v>
      </c>
      <c r="M257" s="209">
        <v>0.89249999999999996</v>
      </c>
      <c r="N257" s="210">
        <v>0.99</v>
      </c>
      <c r="O257" s="189">
        <v>3.5024999999999999</v>
      </c>
      <c r="P257" s="189">
        <v>11.48</v>
      </c>
      <c r="Q257" s="278">
        <v>99.5</v>
      </c>
      <c r="R257" s="257">
        <v>87.5</v>
      </c>
      <c r="S257" s="258">
        <v>97.75</v>
      </c>
      <c r="T257" s="257">
        <v>85</v>
      </c>
      <c r="U257" s="269">
        <v>81.25</v>
      </c>
      <c r="V257" s="257">
        <v>78.75</v>
      </c>
      <c r="W257" s="257">
        <v>30</v>
      </c>
      <c r="X257" s="258">
        <v>6.75</v>
      </c>
      <c r="Y257" s="259">
        <v>2.3125</v>
      </c>
      <c r="Z257" s="261">
        <v>2</v>
      </c>
      <c r="AA257" s="279">
        <v>2.75</v>
      </c>
      <c r="AB257" s="202">
        <v>2.3541666700000001</v>
      </c>
      <c r="AC257" s="270">
        <v>1.75</v>
      </c>
      <c r="AD257" s="260">
        <v>2.2999999999999998</v>
      </c>
      <c r="AE257" s="270">
        <v>2.75</v>
      </c>
      <c r="AF257" s="261">
        <v>2.3333333299999999</v>
      </c>
      <c r="AG257" s="279">
        <v>63.75</v>
      </c>
      <c r="AH257" s="202">
        <v>2.1766666699999999</v>
      </c>
      <c r="AI257" s="256">
        <v>92.5</v>
      </c>
      <c r="AJ257" s="262">
        <v>85</v>
      </c>
      <c r="AK257" s="264">
        <v>88.75</v>
      </c>
      <c r="AL257" s="94">
        <f t="shared" si="11"/>
        <v>107.59137769447049</v>
      </c>
    </row>
    <row r="258" spans="2:38" x14ac:dyDescent="0.2">
      <c r="B258" s="52" t="s">
        <v>117</v>
      </c>
      <c r="C258" s="53">
        <v>1.07</v>
      </c>
      <c r="D258" s="220">
        <v>1.31</v>
      </c>
      <c r="E258" s="54">
        <v>0.78749999999999998</v>
      </c>
      <c r="F258" s="101">
        <v>3.1675</v>
      </c>
      <c r="G258" s="97">
        <v>1.76</v>
      </c>
      <c r="H258" s="99">
        <v>1.0674999999999999</v>
      </c>
      <c r="I258" s="99">
        <v>0.71</v>
      </c>
      <c r="J258" s="220">
        <v>0.99</v>
      </c>
      <c r="K258" s="101">
        <v>4.5274999999999999</v>
      </c>
      <c r="L258" s="77">
        <v>1.5149999999999999</v>
      </c>
      <c r="M258" s="99">
        <v>1.0674999999999999</v>
      </c>
      <c r="N258" s="97">
        <v>1.1499999999999999</v>
      </c>
      <c r="O258" s="101">
        <v>3.7324999999999999</v>
      </c>
      <c r="P258" s="101">
        <v>11.4275</v>
      </c>
      <c r="Q258" s="176">
        <v>98.75</v>
      </c>
      <c r="R258" s="145">
        <v>86.25</v>
      </c>
      <c r="S258" s="164">
        <v>97</v>
      </c>
      <c r="T258" s="145">
        <v>93</v>
      </c>
      <c r="U258" s="143">
        <v>88.75</v>
      </c>
      <c r="V258" s="145">
        <v>93.75</v>
      </c>
      <c r="W258" s="145">
        <v>62.5</v>
      </c>
      <c r="X258" s="164">
        <v>17.5</v>
      </c>
      <c r="Y258" s="227">
        <v>1.9375</v>
      </c>
      <c r="Z258" s="236">
        <v>1.5</v>
      </c>
      <c r="AA258" s="183">
        <v>1.25</v>
      </c>
      <c r="AB258" s="172">
        <v>1.5625</v>
      </c>
      <c r="AC258" s="170">
        <v>1.625</v>
      </c>
      <c r="AD258" s="167">
        <v>2.1</v>
      </c>
      <c r="AE258" s="170">
        <v>2.5</v>
      </c>
      <c r="AF258" s="236">
        <v>2</v>
      </c>
      <c r="AG258" s="183">
        <v>65.833333300000007</v>
      </c>
      <c r="AH258" s="172">
        <v>2.07833333</v>
      </c>
      <c r="AI258" s="139">
        <v>20.5</v>
      </c>
      <c r="AJ258" s="149">
        <v>22.5</v>
      </c>
      <c r="AK258" s="146">
        <v>21.5</v>
      </c>
      <c r="AL258" s="94">
        <f t="shared" si="11"/>
        <v>107.09934395501406</v>
      </c>
    </row>
    <row r="259" spans="2:38" x14ac:dyDescent="0.2">
      <c r="B259" s="52" t="s">
        <v>132</v>
      </c>
      <c r="C259" s="19">
        <v>1.2075</v>
      </c>
      <c r="D259" s="23">
        <v>1.3174999999999999</v>
      </c>
      <c r="E259" s="20">
        <v>0.96</v>
      </c>
      <c r="F259" s="21">
        <v>3.4849999999999999</v>
      </c>
      <c r="G259" s="24">
        <v>1.5225</v>
      </c>
      <c r="H259" s="22">
        <v>1.2649999999999999</v>
      </c>
      <c r="I259" s="22">
        <v>0.67</v>
      </c>
      <c r="J259" s="23">
        <v>1.0425</v>
      </c>
      <c r="K259" s="21">
        <v>4.5</v>
      </c>
      <c r="L259" s="60">
        <v>1.52</v>
      </c>
      <c r="M259" s="22">
        <v>0.89</v>
      </c>
      <c r="N259" s="24">
        <v>0.92749999999999999</v>
      </c>
      <c r="O259" s="21">
        <v>3.3374999999999999</v>
      </c>
      <c r="P259" s="21">
        <v>11.3225</v>
      </c>
      <c r="Q259" s="175">
        <v>100</v>
      </c>
      <c r="R259" s="88">
        <v>86.25</v>
      </c>
      <c r="S259" s="156">
        <v>94</v>
      </c>
      <c r="T259" s="88">
        <v>70</v>
      </c>
      <c r="U259" s="142">
        <v>78.75</v>
      </c>
      <c r="V259" s="88">
        <v>72.5</v>
      </c>
      <c r="W259" s="88">
        <v>20</v>
      </c>
      <c r="X259" s="156">
        <v>9.25</v>
      </c>
      <c r="Y259" s="229">
        <v>3.4375</v>
      </c>
      <c r="Z259" s="240">
        <v>2.375</v>
      </c>
      <c r="AA259" s="221">
        <v>4</v>
      </c>
      <c r="AB259" s="94">
        <v>3.2708333299999999</v>
      </c>
      <c r="AC259" s="169">
        <v>1.75</v>
      </c>
      <c r="AD259" s="166">
        <v>2.7</v>
      </c>
      <c r="AE259" s="169">
        <v>3</v>
      </c>
      <c r="AF259" s="240">
        <v>3</v>
      </c>
      <c r="AG259" s="221">
        <v>67.916666699999993</v>
      </c>
      <c r="AH259" s="94">
        <v>2.6066666700000001</v>
      </c>
      <c r="AI259" s="83">
        <v>95</v>
      </c>
      <c r="AJ259" s="148">
        <v>90</v>
      </c>
      <c r="AK259" s="81">
        <v>92.5</v>
      </c>
      <c r="AL259" s="94">
        <f t="shared" si="11"/>
        <v>106.11527647610122</v>
      </c>
    </row>
    <row r="260" spans="2:38" x14ac:dyDescent="0.2">
      <c r="B260" s="52" t="s">
        <v>80</v>
      </c>
      <c r="C260" s="19">
        <v>1.1825000000000001</v>
      </c>
      <c r="D260" s="23">
        <v>1.165</v>
      </c>
      <c r="E260" s="20">
        <v>0.88500000000000001</v>
      </c>
      <c r="F260" s="21">
        <v>3.2324999999999999</v>
      </c>
      <c r="G260" s="24">
        <v>1.845</v>
      </c>
      <c r="H260" s="22">
        <v>1.1399999999999999</v>
      </c>
      <c r="I260" s="22">
        <v>0.64749999999999996</v>
      </c>
      <c r="J260" s="23">
        <v>0.92500000000000004</v>
      </c>
      <c r="K260" s="21">
        <v>4.5575000000000001</v>
      </c>
      <c r="L260" s="60">
        <v>1.415</v>
      </c>
      <c r="M260" s="22">
        <v>1.0175000000000001</v>
      </c>
      <c r="N260" s="24">
        <v>0.95499999999999996</v>
      </c>
      <c r="O260" s="21">
        <v>3.3875000000000002</v>
      </c>
      <c r="P260" s="21">
        <v>11.1775</v>
      </c>
      <c r="Q260" s="175">
        <v>98.75</v>
      </c>
      <c r="R260" s="88">
        <v>91.25</v>
      </c>
      <c r="S260" s="156">
        <v>97</v>
      </c>
      <c r="T260" s="88">
        <v>89.25</v>
      </c>
      <c r="U260" s="142">
        <v>96</v>
      </c>
      <c r="V260" s="88">
        <v>88.75</v>
      </c>
      <c r="W260" s="88">
        <v>55</v>
      </c>
      <c r="X260" s="156">
        <v>22.5</v>
      </c>
      <c r="Y260" s="229">
        <v>1.9375</v>
      </c>
      <c r="Z260" s="240">
        <v>1.75</v>
      </c>
      <c r="AA260" s="221">
        <v>1.5</v>
      </c>
      <c r="AB260" s="94">
        <v>1.7291666699999999</v>
      </c>
      <c r="AC260" s="169">
        <v>1.875</v>
      </c>
      <c r="AD260" s="166">
        <v>1.7</v>
      </c>
      <c r="AE260" s="169">
        <v>2.75</v>
      </c>
      <c r="AF260" s="240">
        <v>1.5</v>
      </c>
      <c r="AG260" s="221">
        <v>65</v>
      </c>
      <c r="AH260" s="94">
        <v>1.9650000000000001</v>
      </c>
      <c r="AI260" s="83">
        <v>6.75</v>
      </c>
      <c r="AJ260" s="148">
        <v>7.5</v>
      </c>
      <c r="AK260" s="81">
        <v>7.125</v>
      </c>
      <c r="AL260" s="94">
        <f t="shared" si="11"/>
        <v>104.75632614807873</v>
      </c>
    </row>
    <row r="261" spans="2:38" x14ac:dyDescent="0.2">
      <c r="B261" s="52" t="s">
        <v>302</v>
      </c>
      <c r="C261" s="19">
        <v>1.1200000000000001</v>
      </c>
      <c r="D261" s="23">
        <v>1.2450000000000001</v>
      </c>
      <c r="E261" s="20">
        <v>0.75749999999999995</v>
      </c>
      <c r="F261" s="21">
        <v>3.1225000000000001</v>
      </c>
      <c r="G261" s="24">
        <v>1.7024999999999999</v>
      </c>
      <c r="H261" s="22">
        <v>1.0674999999999999</v>
      </c>
      <c r="I261" s="22">
        <v>0.67</v>
      </c>
      <c r="J261" s="23">
        <v>0.95750000000000002</v>
      </c>
      <c r="K261" s="21">
        <v>4.3975</v>
      </c>
      <c r="L261" s="60">
        <v>1.65</v>
      </c>
      <c r="M261" s="22">
        <v>0.98</v>
      </c>
      <c r="N261" s="24">
        <v>0.98499999999999999</v>
      </c>
      <c r="O261" s="21">
        <v>3.6150000000000002</v>
      </c>
      <c r="P261" s="21">
        <v>11.135</v>
      </c>
      <c r="Q261" s="175">
        <v>96.25</v>
      </c>
      <c r="R261" s="88">
        <v>85</v>
      </c>
      <c r="S261" s="156">
        <v>97.5</v>
      </c>
      <c r="T261" s="88">
        <v>87.5</v>
      </c>
      <c r="U261" s="142">
        <v>85.5</v>
      </c>
      <c r="V261" s="88">
        <v>83.75</v>
      </c>
      <c r="W261" s="88">
        <v>57.5</v>
      </c>
      <c r="X261" s="156">
        <v>25</v>
      </c>
      <c r="Y261" s="229">
        <v>2.5</v>
      </c>
      <c r="Z261" s="240">
        <v>2.625</v>
      </c>
      <c r="AA261" s="221">
        <v>2</v>
      </c>
      <c r="AB261" s="94">
        <v>2.375</v>
      </c>
      <c r="AC261" s="169">
        <v>2.125</v>
      </c>
      <c r="AD261" s="166">
        <v>2.1</v>
      </c>
      <c r="AE261" s="169">
        <v>2.1666666700000001</v>
      </c>
      <c r="AF261" s="240">
        <v>1.6666666699999999</v>
      </c>
      <c r="AG261" s="221">
        <v>62.9166667</v>
      </c>
      <c r="AH261" s="94">
        <v>1.9283333300000001</v>
      </c>
      <c r="AI261" s="83">
        <v>63.75</v>
      </c>
      <c r="AJ261" s="148">
        <v>27.5</v>
      </c>
      <c r="AK261" s="81">
        <v>45.625</v>
      </c>
      <c r="AL261" s="94">
        <f t="shared" si="11"/>
        <v>104.35801312089971</v>
      </c>
    </row>
    <row r="262" spans="2:38" x14ac:dyDescent="0.2">
      <c r="B262" s="52" t="s">
        <v>361</v>
      </c>
      <c r="C262" s="19">
        <v>1.1775</v>
      </c>
      <c r="D262" s="23">
        <v>1.1299999999999999</v>
      </c>
      <c r="E262" s="20">
        <v>0.64</v>
      </c>
      <c r="F262" s="21">
        <v>2.9474999999999998</v>
      </c>
      <c r="G262" s="24">
        <v>1.925</v>
      </c>
      <c r="H262" s="22">
        <v>1.2075</v>
      </c>
      <c r="I262" s="22">
        <v>0.61499999999999999</v>
      </c>
      <c r="J262" s="23">
        <v>0.97750000000000004</v>
      </c>
      <c r="K262" s="21">
        <v>4.7249999999999996</v>
      </c>
      <c r="L262" s="60">
        <v>1.5225</v>
      </c>
      <c r="M262" s="22">
        <v>0.98750000000000004</v>
      </c>
      <c r="N262" s="24">
        <v>0.88249999999999995</v>
      </c>
      <c r="O262" s="21">
        <v>3.3925000000000001</v>
      </c>
      <c r="P262" s="21">
        <v>11.065</v>
      </c>
      <c r="Q262" s="175">
        <v>97.5</v>
      </c>
      <c r="R262" s="88">
        <v>88.75</v>
      </c>
      <c r="S262" s="156">
        <v>95.5</v>
      </c>
      <c r="T262" s="88">
        <v>90</v>
      </c>
      <c r="U262" s="142">
        <v>93</v>
      </c>
      <c r="V262" s="88">
        <v>96.846500000000006</v>
      </c>
      <c r="W262" s="88">
        <v>67.5</v>
      </c>
      <c r="X262" s="156">
        <v>13.75</v>
      </c>
      <c r="Y262" s="229">
        <v>1.5625</v>
      </c>
      <c r="Z262" s="240">
        <v>1.5</v>
      </c>
      <c r="AA262" s="221">
        <v>1.5</v>
      </c>
      <c r="AB262" s="94">
        <v>1.5208333300000001</v>
      </c>
      <c r="AC262" s="169">
        <v>1.75</v>
      </c>
      <c r="AD262" s="166">
        <v>1.8</v>
      </c>
      <c r="AE262" s="169">
        <v>1.75</v>
      </c>
      <c r="AF262" s="240">
        <v>1.8333333300000001</v>
      </c>
      <c r="AG262" s="221">
        <v>63.3333333</v>
      </c>
      <c r="AH262" s="94">
        <v>1.76</v>
      </c>
      <c r="AI262" s="83">
        <v>26.224250000000001</v>
      </c>
      <c r="AJ262" s="148">
        <v>23.75</v>
      </c>
      <c r="AK262" s="81">
        <v>24.987124999999999</v>
      </c>
      <c r="AL262" s="94">
        <f t="shared" si="11"/>
        <v>103.70196813495782</v>
      </c>
    </row>
    <row r="263" spans="2:38" x14ac:dyDescent="0.2">
      <c r="B263" s="52" t="s">
        <v>7</v>
      </c>
      <c r="C263" s="53">
        <v>1.08</v>
      </c>
      <c r="D263" s="220">
        <v>1.2775000000000001</v>
      </c>
      <c r="E263" s="54">
        <v>0.67500000000000004</v>
      </c>
      <c r="F263" s="101">
        <v>3.0325000000000002</v>
      </c>
      <c r="G263" s="97">
        <v>1.74</v>
      </c>
      <c r="H263" s="99">
        <v>1.0575000000000001</v>
      </c>
      <c r="I263" s="99">
        <v>0.58499999999999996</v>
      </c>
      <c r="J263" s="220">
        <v>0.88249999999999995</v>
      </c>
      <c r="K263" s="101">
        <v>4.2649999999999997</v>
      </c>
      <c r="L263" s="77">
        <v>1.5075000000000001</v>
      </c>
      <c r="M263" s="99">
        <v>0.8075</v>
      </c>
      <c r="N263" s="97">
        <v>1.0575000000000001</v>
      </c>
      <c r="O263" s="101">
        <v>3.3725000000000001</v>
      </c>
      <c r="P263" s="101">
        <v>10.67</v>
      </c>
      <c r="Q263" s="176">
        <v>67.5</v>
      </c>
      <c r="R263" s="145">
        <v>66.25</v>
      </c>
      <c r="S263" s="164">
        <v>89.25</v>
      </c>
      <c r="T263" s="145">
        <v>84.5</v>
      </c>
      <c r="U263" s="143">
        <v>80</v>
      </c>
      <c r="V263" s="145">
        <v>79.5</v>
      </c>
      <c r="W263" s="145">
        <v>27.5</v>
      </c>
      <c r="X263" s="164">
        <v>15</v>
      </c>
      <c r="Y263" s="227">
        <v>1.375</v>
      </c>
      <c r="Z263" s="236">
        <v>2.375</v>
      </c>
      <c r="AA263" s="183">
        <v>1.75</v>
      </c>
      <c r="AB263" s="172">
        <v>1.8333333300000001</v>
      </c>
      <c r="AC263" s="170">
        <v>1.875</v>
      </c>
      <c r="AD263" s="167">
        <v>1.5</v>
      </c>
      <c r="AE263" s="170">
        <v>2.25</v>
      </c>
      <c r="AF263" s="236">
        <v>2</v>
      </c>
      <c r="AG263" s="183">
        <v>64.166666699999993</v>
      </c>
      <c r="AH263" s="172">
        <v>1.89166667</v>
      </c>
      <c r="AI263" s="139">
        <v>22.5</v>
      </c>
      <c r="AJ263" s="149">
        <v>36.25</v>
      </c>
      <c r="AK263" s="146">
        <v>29.375</v>
      </c>
      <c r="AL263" s="94">
        <f>P263/P$263*100</f>
        <v>100</v>
      </c>
    </row>
    <row r="264" spans="2:38" x14ac:dyDescent="0.2">
      <c r="B264" s="52" t="s">
        <v>363</v>
      </c>
      <c r="C264" s="19">
        <v>1.04</v>
      </c>
      <c r="D264" s="23">
        <v>1.2124999999999999</v>
      </c>
      <c r="E264" s="20">
        <v>0.65</v>
      </c>
      <c r="F264" s="21">
        <v>2.9024999999999999</v>
      </c>
      <c r="G264" s="24">
        <v>1.85</v>
      </c>
      <c r="H264" s="22">
        <v>1.08</v>
      </c>
      <c r="I264" s="22">
        <v>0.52</v>
      </c>
      <c r="J264" s="23">
        <v>0.98</v>
      </c>
      <c r="K264" s="21">
        <v>4.43</v>
      </c>
      <c r="L264" s="60">
        <v>1.4025000000000001</v>
      </c>
      <c r="M264" s="22">
        <v>0.85</v>
      </c>
      <c r="N264" s="24">
        <v>0.84</v>
      </c>
      <c r="O264" s="21">
        <v>3.0924999999999998</v>
      </c>
      <c r="P264" s="21">
        <v>10.425000000000001</v>
      </c>
      <c r="Q264" s="175">
        <v>45</v>
      </c>
      <c r="R264" s="88">
        <v>48.75</v>
      </c>
      <c r="S264" s="156">
        <v>76.25</v>
      </c>
      <c r="T264" s="88">
        <v>77.5</v>
      </c>
      <c r="U264" s="142">
        <v>78.75</v>
      </c>
      <c r="V264" s="88">
        <v>84.5</v>
      </c>
      <c r="W264" s="88">
        <v>30</v>
      </c>
      <c r="X264" s="156">
        <v>13.75</v>
      </c>
      <c r="Y264" s="229">
        <v>1.9375</v>
      </c>
      <c r="Z264" s="240">
        <v>1.75</v>
      </c>
      <c r="AA264" s="221">
        <v>2.25</v>
      </c>
      <c r="AB264" s="94">
        <v>1.9791666699999999</v>
      </c>
      <c r="AC264" s="169">
        <v>1.375</v>
      </c>
      <c r="AD264" s="166">
        <v>1.7</v>
      </c>
      <c r="AE264" s="169">
        <v>1.9166666699999999</v>
      </c>
      <c r="AF264" s="240">
        <v>1.8333333300000001</v>
      </c>
      <c r="AG264" s="221">
        <v>61.6666667</v>
      </c>
      <c r="AH264" s="94">
        <v>1.63166667</v>
      </c>
      <c r="AI264" s="83">
        <v>35</v>
      </c>
      <c r="AJ264" s="148">
        <v>31.25</v>
      </c>
      <c r="AK264" s="81">
        <v>33.125</v>
      </c>
      <c r="AL264" s="94">
        <f>P264/P$263*100</f>
        <v>97.703842549203372</v>
      </c>
    </row>
    <row r="265" spans="2:38" x14ac:dyDescent="0.2">
      <c r="B265" s="52" t="s">
        <v>131</v>
      </c>
      <c r="C265" s="19">
        <v>0.95250000000000001</v>
      </c>
      <c r="D265" s="23">
        <v>1.2124999999999999</v>
      </c>
      <c r="E265" s="20">
        <v>0.42499999999999999</v>
      </c>
      <c r="F265" s="21">
        <v>2.59</v>
      </c>
      <c r="G265" s="24">
        <v>1.7324999999999999</v>
      </c>
      <c r="H265" s="22">
        <v>0.9425</v>
      </c>
      <c r="I265" s="22">
        <v>0.46250000000000002</v>
      </c>
      <c r="J265" s="23">
        <v>1.0625</v>
      </c>
      <c r="K265" s="21">
        <v>4.2</v>
      </c>
      <c r="L265" s="60">
        <v>1.2725</v>
      </c>
      <c r="M265" s="22">
        <v>0.85250000000000004</v>
      </c>
      <c r="N265" s="24">
        <v>1.0275000000000001</v>
      </c>
      <c r="O265" s="21">
        <v>3.1524999999999999</v>
      </c>
      <c r="P265" s="21">
        <v>9.9425000000000008</v>
      </c>
      <c r="Q265" s="175">
        <v>12.5</v>
      </c>
      <c r="R265" s="88">
        <v>8.75</v>
      </c>
      <c r="S265" s="156">
        <v>42.5</v>
      </c>
      <c r="T265" s="88">
        <v>42.5</v>
      </c>
      <c r="U265" s="142">
        <v>57.5</v>
      </c>
      <c r="V265" s="88">
        <v>70</v>
      </c>
      <c r="W265" s="88">
        <v>7.5</v>
      </c>
      <c r="X265" s="156">
        <v>8.75</v>
      </c>
      <c r="Y265" s="229">
        <v>1.75</v>
      </c>
      <c r="Z265" s="240">
        <v>2.125</v>
      </c>
      <c r="AA265" s="221">
        <v>1.75</v>
      </c>
      <c r="AB265" s="94">
        <v>1.875</v>
      </c>
      <c r="AC265" s="169">
        <v>1.5</v>
      </c>
      <c r="AD265" s="166">
        <v>1.1000000000000001</v>
      </c>
      <c r="AE265" s="169">
        <v>1.3333333300000001</v>
      </c>
      <c r="AF265" s="240">
        <v>1.5</v>
      </c>
      <c r="AG265" s="221">
        <v>63.75</v>
      </c>
      <c r="AH265" s="94">
        <v>1.4366666699999999</v>
      </c>
      <c r="AI265" s="83">
        <v>20</v>
      </c>
      <c r="AJ265" s="148">
        <v>37.5</v>
      </c>
      <c r="AK265" s="81">
        <v>28.75</v>
      </c>
      <c r="AL265" s="94">
        <f>P265/P$263*100</f>
        <v>93.181818181818187</v>
      </c>
    </row>
    <row r="266" spans="2:38" x14ac:dyDescent="0.2">
      <c r="B266" s="52"/>
      <c r="C266" s="182"/>
      <c r="D266" s="236"/>
      <c r="E266" s="183"/>
      <c r="F266" s="172"/>
      <c r="G266" s="170"/>
      <c r="H266" s="167"/>
      <c r="I266" s="167"/>
      <c r="J266" s="236"/>
      <c r="K266" s="172"/>
      <c r="L266" s="227"/>
      <c r="M266" s="167"/>
      <c r="N266" s="170"/>
      <c r="O266" s="172"/>
      <c r="P266" s="172"/>
      <c r="Q266" s="179"/>
      <c r="R266" s="167"/>
      <c r="S266" s="170"/>
      <c r="T266" s="167"/>
      <c r="U266" s="236"/>
      <c r="V266" s="167"/>
      <c r="W266" s="167"/>
      <c r="X266" s="170"/>
      <c r="Y266" s="227"/>
      <c r="Z266" s="143"/>
      <c r="AA266" s="149"/>
      <c r="AB266" s="146"/>
      <c r="AC266" s="164"/>
      <c r="AD266" s="145"/>
      <c r="AE266" s="164"/>
      <c r="AF266" s="143"/>
      <c r="AG266" s="149"/>
      <c r="AH266" s="146"/>
      <c r="AI266" s="139"/>
      <c r="AJ266" s="149"/>
      <c r="AK266" s="146"/>
      <c r="AL266" s="94"/>
    </row>
    <row r="267" spans="2:38" x14ac:dyDescent="0.2">
      <c r="B267" s="52" t="s">
        <v>11</v>
      </c>
      <c r="C267" s="77">
        <v>1.1588750000000001</v>
      </c>
      <c r="D267" s="220">
        <v>1.27275</v>
      </c>
      <c r="E267" s="54">
        <v>0.80374999999999996</v>
      </c>
      <c r="F267" s="101">
        <v>3.2353749999999999</v>
      </c>
      <c r="G267" s="97">
        <v>1.752</v>
      </c>
      <c r="H267" s="99">
        <v>1.1323749999999999</v>
      </c>
      <c r="I267" s="99">
        <v>0.68525000000000003</v>
      </c>
      <c r="J267" s="220">
        <v>1.0473749999999999</v>
      </c>
      <c r="K267" s="101">
        <v>4.617</v>
      </c>
      <c r="L267" s="77">
        <v>1.5349999999999999</v>
      </c>
      <c r="M267" s="99">
        <v>1.028125</v>
      </c>
      <c r="N267" s="97">
        <v>1.0562499999999999</v>
      </c>
      <c r="O267" s="101">
        <v>3.6193749999999998</v>
      </c>
      <c r="P267" s="101">
        <v>11.47175</v>
      </c>
      <c r="Q267" s="176">
        <v>89.224999999999994</v>
      </c>
      <c r="R267" s="145">
        <v>79.890569999999997</v>
      </c>
      <c r="S267" s="164">
        <v>91.818749999999994</v>
      </c>
      <c r="T267" s="145">
        <v>85.95</v>
      </c>
      <c r="U267" s="143">
        <v>87.924999999999997</v>
      </c>
      <c r="V267" s="145">
        <v>87.817329999999998</v>
      </c>
      <c r="W267" s="145">
        <v>51.375</v>
      </c>
      <c r="X267" s="164">
        <v>20.262499999999999</v>
      </c>
      <c r="Y267" s="227">
        <v>2.171875</v>
      </c>
      <c r="Z267" s="236">
        <v>1.893875</v>
      </c>
      <c r="AA267" s="183">
        <v>1.85</v>
      </c>
      <c r="AB267" s="172">
        <v>1.971875</v>
      </c>
      <c r="AC267" s="170">
        <v>1.828125</v>
      </c>
      <c r="AD267" s="167">
        <v>2.0099999999999998</v>
      </c>
      <c r="AE267" s="170">
        <v>2.4333330000000002</v>
      </c>
      <c r="AF267" s="236">
        <v>2.0416669999999999</v>
      </c>
      <c r="AG267" s="183">
        <v>64.541669999999996</v>
      </c>
      <c r="AH267" s="172">
        <v>2.044292</v>
      </c>
      <c r="AI267" s="139">
        <v>36.773710000000001</v>
      </c>
      <c r="AJ267" s="149">
        <v>32.524999999999999</v>
      </c>
      <c r="AK267" s="146">
        <v>34.649360000000001</v>
      </c>
      <c r="AL267" s="94"/>
    </row>
    <row r="268" spans="2:38" x14ac:dyDescent="0.2">
      <c r="B268" s="52" t="s">
        <v>12</v>
      </c>
      <c r="C268" s="77">
        <v>0.24110000000000001</v>
      </c>
      <c r="D268" s="220">
        <v>0.23280000000000001</v>
      </c>
      <c r="E268" s="54">
        <v>0.15709999999999999</v>
      </c>
      <c r="F268" s="101">
        <v>0.4899</v>
      </c>
      <c r="G268" s="97">
        <v>0.3009</v>
      </c>
      <c r="H268" s="99">
        <v>0.1789</v>
      </c>
      <c r="I268" s="99">
        <v>0.14130000000000001</v>
      </c>
      <c r="J268" s="220">
        <v>0.22059999999999999</v>
      </c>
      <c r="K268" s="101">
        <v>0.56840000000000002</v>
      </c>
      <c r="L268" s="77">
        <v>0.25750000000000001</v>
      </c>
      <c r="M268" s="99">
        <v>0.21859999999999999</v>
      </c>
      <c r="N268" s="97">
        <v>0.23760000000000001</v>
      </c>
      <c r="O268" s="101">
        <v>0.48420000000000002</v>
      </c>
      <c r="P268" s="101">
        <v>1.1913</v>
      </c>
      <c r="Q268" s="176">
        <v>6.65</v>
      </c>
      <c r="R268" s="145">
        <v>12.272</v>
      </c>
      <c r="S268" s="164">
        <v>7.3806000000000003</v>
      </c>
      <c r="T268" s="145">
        <v>10.502000000000001</v>
      </c>
      <c r="U268" s="143">
        <v>13.541</v>
      </c>
      <c r="V268" s="145">
        <v>14.178000000000001</v>
      </c>
      <c r="W268" s="145">
        <v>27.03</v>
      </c>
      <c r="X268" s="164">
        <v>16.122</v>
      </c>
      <c r="Y268" s="227">
        <v>0.83819999999999995</v>
      </c>
      <c r="Z268" s="236">
        <v>0.7</v>
      </c>
      <c r="AA268" s="183">
        <v>0.74550000000000005</v>
      </c>
      <c r="AB268" s="172">
        <v>0.44940000000000002</v>
      </c>
      <c r="AC268" s="170">
        <v>0.55700000000000005</v>
      </c>
      <c r="AD268" s="167">
        <v>0.61380000000000001</v>
      </c>
      <c r="AE268" s="170">
        <v>0.4703</v>
      </c>
      <c r="AF268" s="236">
        <v>0.74399999999999999</v>
      </c>
      <c r="AG268" s="183">
        <v>4.1896000000000004</v>
      </c>
      <c r="AH268" s="172">
        <v>0.36420000000000002</v>
      </c>
      <c r="AI268" s="139">
        <v>21.776</v>
      </c>
      <c r="AJ268" s="149">
        <v>22.28</v>
      </c>
      <c r="AK268" s="146">
        <v>17.154</v>
      </c>
      <c r="AL268" s="94"/>
    </row>
    <row r="269" spans="2:38" ht="10.5" thickBot="1" x14ac:dyDescent="0.25">
      <c r="B269" s="55" t="s">
        <v>13</v>
      </c>
      <c r="C269" s="78">
        <v>14.69143</v>
      </c>
      <c r="D269" s="237">
        <v>12.91756</v>
      </c>
      <c r="E269" s="57">
        <v>13.80503</v>
      </c>
      <c r="F269" s="102">
        <v>10.69398</v>
      </c>
      <c r="G269" s="98">
        <v>12.127800000000001</v>
      </c>
      <c r="H269" s="100">
        <v>11.15677</v>
      </c>
      <c r="I269" s="100">
        <v>14.55932</v>
      </c>
      <c r="J269" s="237">
        <v>14.87412</v>
      </c>
      <c r="K269" s="102">
        <v>8.6941930000000003</v>
      </c>
      <c r="L269" s="78">
        <v>11.84704</v>
      </c>
      <c r="M269" s="100">
        <v>15.01397</v>
      </c>
      <c r="N269" s="98">
        <v>15.88904</v>
      </c>
      <c r="O269" s="102">
        <v>9.4477729999999998</v>
      </c>
      <c r="P269" s="102">
        <v>7.3338099999999997</v>
      </c>
      <c r="Q269" s="250">
        <v>5.2636479999999999</v>
      </c>
      <c r="R269" s="100">
        <v>10.84826</v>
      </c>
      <c r="S269" s="98">
        <v>5.6768609999999997</v>
      </c>
      <c r="T269" s="100">
        <v>8.6289160000000003</v>
      </c>
      <c r="U269" s="237">
        <v>10.876150000000001</v>
      </c>
      <c r="V269" s="100">
        <v>11.40222</v>
      </c>
      <c r="W269" s="100">
        <v>37.157119999999999</v>
      </c>
      <c r="X269" s="98">
        <v>56.19238</v>
      </c>
      <c r="Y269" s="78">
        <v>27.257100000000001</v>
      </c>
      <c r="Z269" s="237">
        <v>26.10285</v>
      </c>
      <c r="AA269" s="57">
        <v>28.45898</v>
      </c>
      <c r="AB269" s="102">
        <v>16.094560000000001</v>
      </c>
      <c r="AC269" s="98">
        <v>21.51689</v>
      </c>
      <c r="AD269" s="100">
        <v>21.567599999999999</v>
      </c>
      <c r="AE269" s="98">
        <v>13.65048</v>
      </c>
      <c r="AF269" s="237">
        <v>25.737410000000001</v>
      </c>
      <c r="AG269" s="57">
        <v>4.5844240000000003</v>
      </c>
      <c r="AH269" s="102">
        <v>12.58276</v>
      </c>
      <c r="AI269" s="78">
        <v>41.820999999999998</v>
      </c>
      <c r="AJ269" s="57">
        <v>48.378529999999998</v>
      </c>
      <c r="AK269" s="102">
        <v>34.964939999999999</v>
      </c>
      <c r="AL269" s="106"/>
    </row>
    <row r="270" spans="2:38" ht="11.25" customHeight="1" x14ac:dyDescent="0.2">
      <c r="B270" s="305" t="s">
        <v>233</v>
      </c>
      <c r="C270" s="306"/>
      <c r="D270" s="306"/>
      <c r="E270" s="306"/>
      <c r="F270" s="306"/>
      <c r="G270" s="306"/>
      <c r="H270" s="306"/>
      <c r="I270" s="306"/>
      <c r="J270" s="306"/>
      <c r="K270" s="306"/>
      <c r="L270" s="306"/>
      <c r="M270" s="306"/>
      <c r="N270" s="306"/>
      <c r="O270" s="306"/>
      <c r="P270" s="306"/>
      <c r="Q270" s="306"/>
      <c r="R270" s="306"/>
      <c r="S270" s="306"/>
      <c r="T270" s="306"/>
      <c r="U270" s="306"/>
      <c r="V270" s="306"/>
      <c r="W270" s="306"/>
      <c r="X270" s="306"/>
      <c r="Y270" s="306"/>
      <c r="Z270" s="306"/>
      <c r="AA270" s="306"/>
      <c r="AB270" s="306"/>
      <c r="AC270" s="306"/>
      <c r="AD270" s="306"/>
      <c r="AE270" s="306"/>
      <c r="AF270" s="306"/>
      <c r="AG270" s="306"/>
      <c r="AH270" s="306"/>
      <c r="AI270" s="306"/>
      <c r="AJ270" s="306"/>
      <c r="AK270" s="306"/>
      <c r="AL270" s="307"/>
    </row>
    <row r="271" spans="2:38" ht="25" customHeight="1" x14ac:dyDescent="0.2">
      <c r="B271" s="308" t="s">
        <v>319</v>
      </c>
      <c r="C271" s="309"/>
      <c r="D271" s="309"/>
      <c r="E271" s="309"/>
      <c r="F271" s="309"/>
      <c r="G271" s="309"/>
      <c r="H271" s="309"/>
      <c r="I271" s="309"/>
      <c r="J271" s="309"/>
      <c r="K271" s="309"/>
      <c r="L271" s="309"/>
      <c r="M271" s="309"/>
      <c r="N271" s="309"/>
      <c r="O271" s="309"/>
      <c r="P271" s="309"/>
      <c r="Q271" s="309"/>
      <c r="R271" s="309"/>
      <c r="S271" s="309"/>
      <c r="T271" s="309"/>
      <c r="U271" s="309"/>
      <c r="V271" s="309"/>
      <c r="W271" s="309"/>
      <c r="X271" s="309"/>
      <c r="Y271" s="309"/>
      <c r="Z271" s="309"/>
      <c r="AA271" s="309"/>
      <c r="AB271" s="309"/>
      <c r="AC271" s="309"/>
      <c r="AD271" s="309"/>
      <c r="AE271" s="309"/>
      <c r="AF271" s="309"/>
      <c r="AG271" s="309"/>
      <c r="AH271" s="309"/>
      <c r="AI271" s="309"/>
      <c r="AJ271" s="309"/>
      <c r="AK271" s="309"/>
      <c r="AL271" s="310"/>
    </row>
    <row r="272" spans="2:38" ht="11.25" customHeight="1" thickBot="1" x14ac:dyDescent="0.25">
      <c r="B272" s="314" t="s">
        <v>373</v>
      </c>
      <c r="C272" s="315"/>
      <c r="D272" s="315"/>
      <c r="E272" s="315"/>
      <c r="F272" s="315"/>
      <c r="G272" s="315"/>
      <c r="H272" s="315"/>
      <c r="I272" s="315"/>
      <c r="J272" s="315"/>
      <c r="K272" s="315"/>
      <c r="L272" s="315"/>
      <c r="M272" s="315"/>
      <c r="N272" s="315"/>
      <c r="O272" s="315"/>
      <c r="P272" s="315"/>
      <c r="Q272" s="315"/>
      <c r="R272" s="315"/>
      <c r="S272" s="315"/>
      <c r="T272" s="315"/>
      <c r="U272" s="315"/>
      <c r="V272" s="315"/>
      <c r="W272" s="315"/>
      <c r="X272" s="315"/>
      <c r="Y272" s="315"/>
      <c r="Z272" s="315"/>
      <c r="AA272" s="315"/>
      <c r="AB272" s="315"/>
      <c r="AC272" s="315"/>
      <c r="AD272" s="315"/>
      <c r="AE272" s="315"/>
      <c r="AF272" s="315"/>
      <c r="AG272" s="315"/>
      <c r="AH272" s="315"/>
      <c r="AI272" s="315"/>
      <c r="AJ272" s="315"/>
      <c r="AK272" s="315"/>
      <c r="AL272" s="316"/>
    </row>
    <row r="273" spans="2:45" ht="11.25" customHeight="1" x14ac:dyDescent="0.2">
      <c r="B273" s="162"/>
      <c r="C273" s="162"/>
      <c r="D273" s="162"/>
      <c r="E273" s="162"/>
      <c r="F273" s="162"/>
      <c r="G273" s="162"/>
      <c r="H273" s="162"/>
      <c r="I273" s="162"/>
      <c r="J273" s="162"/>
      <c r="K273" s="162"/>
      <c r="L273" s="162"/>
      <c r="M273" s="162"/>
      <c r="N273" s="162"/>
      <c r="O273" s="162"/>
      <c r="P273" s="9"/>
      <c r="Q273" s="9"/>
    </row>
    <row r="274" spans="2:45" ht="10.5" thickBot="1" x14ac:dyDescent="0.25">
      <c r="B274" s="161"/>
      <c r="C274" s="135"/>
      <c r="D274" s="180"/>
      <c r="E274" s="135"/>
      <c r="F274" s="135"/>
      <c r="G274" s="135"/>
      <c r="H274" s="46"/>
      <c r="I274" s="46"/>
      <c r="J274" s="46"/>
      <c r="M274" s="9"/>
      <c r="N274" s="9"/>
      <c r="O274" s="9"/>
      <c r="P274" s="9"/>
      <c r="Q274" s="9"/>
    </row>
    <row r="275" spans="2:45" ht="30.5" thickBot="1" x14ac:dyDescent="0.25">
      <c r="B275" s="47" t="s">
        <v>442</v>
      </c>
      <c r="C275" s="64" t="s">
        <v>343</v>
      </c>
      <c r="D275" s="65" t="s">
        <v>446</v>
      </c>
      <c r="E275" s="87" t="s">
        <v>447</v>
      </c>
      <c r="F275" s="87" t="s">
        <v>448</v>
      </c>
      <c r="G275" s="50" t="s">
        <v>402</v>
      </c>
      <c r="H275" s="64" t="s">
        <v>456</v>
      </c>
      <c r="I275" s="65" t="s">
        <v>468</v>
      </c>
      <c r="J275" s="65" t="s">
        <v>467</v>
      </c>
      <c r="K275" s="50" t="s">
        <v>466</v>
      </c>
      <c r="L275" s="64" t="s">
        <v>615</v>
      </c>
      <c r="M275" s="65" t="s">
        <v>616</v>
      </c>
      <c r="N275" s="65" t="s">
        <v>576</v>
      </c>
      <c r="O275" s="65" t="s">
        <v>617</v>
      </c>
      <c r="P275" s="50" t="s">
        <v>578</v>
      </c>
      <c r="Q275" s="64" t="s">
        <v>674</v>
      </c>
      <c r="R275" s="65" t="s">
        <v>675</v>
      </c>
      <c r="S275" s="65" t="s">
        <v>676</v>
      </c>
      <c r="T275" s="50" t="s">
        <v>634</v>
      </c>
      <c r="U275" s="50" t="s">
        <v>150</v>
      </c>
      <c r="V275" s="64" t="s">
        <v>470</v>
      </c>
      <c r="W275" s="65" t="s">
        <v>469</v>
      </c>
      <c r="X275" s="87" t="s">
        <v>618</v>
      </c>
      <c r="Y275" s="87" t="s">
        <v>619</v>
      </c>
      <c r="Z275" s="87" t="s">
        <v>620</v>
      </c>
      <c r="AA275" s="65" t="s">
        <v>621</v>
      </c>
      <c r="AB275" s="87" t="s">
        <v>677</v>
      </c>
      <c r="AC275" s="87" t="s">
        <v>678</v>
      </c>
      <c r="AD275" s="49" t="s">
        <v>679</v>
      </c>
      <c r="AE275" s="173" t="s">
        <v>445</v>
      </c>
      <c r="AF275" s="96" t="s">
        <v>463</v>
      </c>
      <c r="AG275" s="87" t="s">
        <v>472</v>
      </c>
      <c r="AH275" s="96" t="s">
        <v>473</v>
      </c>
      <c r="AI275" s="87" t="s">
        <v>624</v>
      </c>
      <c r="AJ275" s="87" t="s">
        <v>625</v>
      </c>
      <c r="AK275" s="96" t="s">
        <v>680</v>
      </c>
      <c r="AL275" s="50" t="s">
        <v>465</v>
      </c>
      <c r="AM275" s="96" t="s">
        <v>444</v>
      </c>
      <c r="AN275" s="87" t="s">
        <v>471</v>
      </c>
      <c r="AO275" s="96" t="s">
        <v>623</v>
      </c>
      <c r="AP275" s="65" t="s">
        <v>622</v>
      </c>
      <c r="AQ275" s="65" t="s">
        <v>681</v>
      </c>
      <c r="AR275" s="50" t="s">
        <v>394</v>
      </c>
      <c r="AS275" s="79" t="s">
        <v>220</v>
      </c>
    </row>
    <row r="276" spans="2:45" x14ac:dyDescent="0.2">
      <c r="B276" s="51" t="s">
        <v>407</v>
      </c>
      <c r="C276" s="184">
        <v>1.0133000000000001</v>
      </c>
      <c r="D276" s="235">
        <v>0.82</v>
      </c>
      <c r="E276" s="234">
        <v>0.95669999999999999</v>
      </c>
      <c r="F276" s="233">
        <v>0.37669999999999998</v>
      </c>
      <c r="G276" s="188">
        <v>3.1667000000000001</v>
      </c>
      <c r="H276" s="254">
        <v>1.47</v>
      </c>
      <c r="I276" s="235">
        <v>1.2766999999999999</v>
      </c>
      <c r="J276" s="235">
        <v>0.93</v>
      </c>
      <c r="K276" s="188">
        <v>3.6766999999999999</v>
      </c>
      <c r="L276" s="288">
        <v>1.5867</v>
      </c>
      <c r="M276" s="234">
        <v>0.64</v>
      </c>
      <c r="N276" s="234">
        <v>0.38669999999999999</v>
      </c>
      <c r="O276" s="186">
        <v>9.3329999999999996E-2</v>
      </c>
      <c r="P276" s="188">
        <v>2.7067000000000001</v>
      </c>
      <c r="Q276" s="184">
        <v>0.8</v>
      </c>
      <c r="R276" s="234">
        <v>0.85</v>
      </c>
      <c r="S276" s="254">
        <v>0.31</v>
      </c>
      <c r="T276" s="188">
        <v>1.96</v>
      </c>
      <c r="U276" s="188">
        <v>11.51</v>
      </c>
      <c r="V276" s="274">
        <v>95.416700000000006</v>
      </c>
      <c r="W276" s="272">
        <v>83.333299999999994</v>
      </c>
      <c r="X276" s="244">
        <v>86</v>
      </c>
      <c r="Y276" s="244">
        <v>83.333299999999994</v>
      </c>
      <c r="Z276" s="244">
        <v>76.666700000000006</v>
      </c>
      <c r="AA276" s="272">
        <v>68.333299999999994</v>
      </c>
      <c r="AB276" s="244">
        <v>61.666699999999999</v>
      </c>
      <c r="AC276" s="244">
        <v>73.333299999999994</v>
      </c>
      <c r="AD276" s="275">
        <v>16.666699999999999</v>
      </c>
      <c r="AE276" s="253">
        <v>8</v>
      </c>
      <c r="AF276" s="243">
        <v>3</v>
      </c>
      <c r="AG276" s="244">
        <v>3.5</v>
      </c>
      <c r="AH276" s="243">
        <v>40</v>
      </c>
      <c r="AI276" s="244">
        <v>61.666699999999999</v>
      </c>
      <c r="AJ276" s="244">
        <v>96.666700000000006</v>
      </c>
      <c r="AK276" s="243">
        <v>70</v>
      </c>
      <c r="AL276" s="263">
        <v>40.404800000000002</v>
      </c>
      <c r="AM276" s="247">
        <v>2.4666999999999999</v>
      </c>
      <c r="AN276" s="246">
        <v>2.25</v>
      </c>
      <c r="AO276" s="247">
        <v>1.9167000000000001</v>
      </c>
      <c r="AP276" s="248">
        <v>2.2000000000000002</v>
      </c>
      <c r="AQ276" s="255">
        <v>2.5556000000000001</v>
      </c>
      <c r="AR276" s="249">
        <v>2.2778</v>
      </c>
      <c r="AS276" s="94">
        <f>U276/U$277*100</f>
        <v>102.72199910754128</v>
      </c>
    </row>
    <row r="277" spans="2:45" x14ac:dyDescent="0.2">
      <c r="B277" s="52" t="s">
        <v>7</v>
      </c>
      <c r="C277" s="77">
        <v>1.0767</v>
      </c>
      <c r="D277" s="220">
        <v>0.90669999999999995</v>
      </c>
      <c r="E277" s="99">
        <v>0.87670000000000003</v>
      </c>
      <c r="F277" s="163">
        <v>0.2833</v>
      </c>
      <c r="G277" s="101">
        <v>3.1433</v>
      </c>
      <c r="H277" s="97">
        <v>1.3032999999999999</v>
      </c>
      <c r="I277" s="220">
        <v>1.2633000000000001</v>
      </c>
      <c r="J277" s="220">
        <v>1.03</v>
      </c>
      <c r="K277" s="101">
        <v>3.5966999999999998</v>
      </c>
      <c r="L277" s="53">
        <v>1.5149999999999999</v>
      </c>
      <c r="M277" s="99">
        <v>0.83489999999999998</v>
      </c>
      <c r="N277" s="99">
        <v>0.375</v>
      </c>
      <c r="O277" s="54">
        <v>0.14000000000000001</v>
      </c>
      <c r="P277" s="101">
        <v>2.88</v>
      </c>
      <c r="Q277" s="77">
        <v>0.83</v>
      </c>
      <c r="R277" s="99">
        <v>0.78</v>
      </c>
      <c r="S277" s="97">
        <v>0.23449999999999999</v>
      </c>
      <c r="T277" s="101">
        <v>1.83</v>
      </c>
      <c r="U277" s="101">
        <v>11.205</v>
      </c>
      <c r="V277" s="139">
        <v>93.083299999999994</v>
      </c>
      <c r="W277" s="143">
        <v>70</v>
      </c>
      <c r="X277" s="145">
        <v>84</v>
      </c>
      <c r="Y277" s="145">
        <v>79</v>
      </c>
      <c r="Z277" s="145">
        <v>72.5</v>
      </c>
      <c r="AA277" s="143">
        <v>80.094999999999999</v>
      </c>
      <c r="AB277" s="145">
        <v>47.5</v>
      </c>
      <c r="AC277" s="145">
        <v>47.5</v>
      </c>
      <c r="AD277" s="149">
        <v>27.5</v>
      </c>
      <c r="AE277" s="176">
        <v>8.3332999999999995</v>
      </c>
      <c r="AF277" s="164">
        <v>23.333300000000001</v>
      </c>
      <c r="AG277" s="145">
        <v>6.6666999999999996</v>
      </c>
      <c r="AH277" s="164">
        <v>53.333300000000001</v>
      </c>
      <c r="AI277" s="145">
        <v>72.5</v>
      </c>
      <c r="AJ277" s="145">
        <v>97.5</v>
      </c>
      <c r="AK277" s="164">
        <v>92.5</v>
      </c>
      <c r="AL277" s="146">
        <v>48.214300000000001</v>
      </c>
      <c r="AM277" s="170">
        <v>2.1333000000000002</v>
      </c>
      <c r="AN277" s="167">
        <v>1.8332999999999999</v>
      </c>
      <c r="AO277" s="170">
        <v>1.75</v>
      </c>
      <c r="AP277" s="236">
        <v>1.7279</v>
      </c>
      <c r="AQ277" s="183">
        <v>2.5556000000000001</v>
      </c>
      <c r="AR277" s="172">
        <v>2.0200999999999998</v>
      </c>
      <c r="AS277" s="94">
        <f t="shared" ref="AS277:AS291" si="12">U277/U$277*100</f>
        <v>100</v>
      </c>
    </row>
    <row r="278" spans="2:45" x14ac:dyDescent="0.2">
      <c r="B278" s="52" t="s">
        <v>80</v>
      </c>
      <c r="C278" s="60">
        <v>0.94469999999999998</v>
      </c>
      <c r="D278" s="23">
        <v>0.95379999999999998</v>
      </c>
      <c r="E278" s="22">
        <v>0.8589</v>
      </c>
      <c r="F278" s="25">
        <v>0.27979999999999999</v>
      </c>
      <c r="G278" s="21">
        <v>3.0750000000000002</v>
      </c>
      <c r="H278" s="24">
        <v>1.1805000000000001</v>
      </c>
      <c r="I278" s="23">
        <v>1.1704000000000001</v>
      </c>
      <c r="J278" s="23">
        <v>1.0251999999999999</v>
      </c>
      <c r="K278" s="21">
        <v>3.3833000000000002</v>
      </c>
      <c r="L278" s="19">
        <v>1.6</v>
      </c>
      <c r="M278" s="22">
        <v>0.80489999999999995</v>
      </c>
      <c r="N278" s="22">
        <v>0.30499999999999999</v>
      </c>
      <c r="O278" s="20">
        <v>0.14000000000000001</v>
      </c>
      <c r="P278" s="21">
        <v>2.8650000000000002</v>
      </c>
      <c r="Q278" s="60">
        <v>0.74</v>
      </c>
      <c r="R278" s="22">
        <v>0.71</v>
      </c>
      <c r="S278" s="24">
        <v>0.38450000000000001</v>
      </c>
      <c r="T278" s="21">
        <v>1.82</v>
      </c>
      <c r="U278" s="21">
        <v>11.135</v>
      </c>
      <c r="V278" s="83">
        <v>94.520700000000005</v>
      </c>
      <c r="W278" s="142">
        <v>74.370900000000006</v>
      </c>
      <c r="X278" s="88">
        <v>72.5</v>
      </c>
      <c r="Y278" s="88">
        <v>85</v>
      </c>
      <c r="Z278" s="88">
        <v>62.5</v>
      </c>
      <c r="AA278" s="142">
        <v>67.594999999999999</v>
      </c>
      <c r="AB278" s="88">
        <v>35</v>
      </c>
      <c r="AC278" s="88">
        <v>30</v>
      </c>
      <c r="AD278" s="148">
        <v>15</v>
      </c>
      <c r="AE278" s="175">
        <v>17.084800000000001</v>
      </c>
      <c r="AF278" s="156">
        <v>6</v>
      </c>
      <c r="AG278" s="88">
        <v>7.5</v>
      </c>
      <c r="AH278" s="156">
        <v>65</v>
      </c>
      <c r="AI278" s="88">
        <v>65</v>
      </c>
      <c r="AJ278" s="88">
        <v>100</v>
      </c>
      <c r="AK278" s="156">
        <v>85</v>
      </c>
      <c r="AL278" s="81">
        <v>49.785699999999999</v>
      </c>
      <c r="AM278" s="169">
        <v>2.3010000000000002</v>
      </c>
      <c r="AN278" s="166">
        <v>2.0486</v>
      </c>
      <c r="AO278" s="169">
        <v>1.9462999999999999</v>
      </c>
      <c r="AP278" s="240">
        <v>1.9278999999999999</v>
      </c>
      <c r="AQ278" s="221">
        <v>2.3332999999999999</v>
      </c>
      <c r="AR278" s="94">
        <v>2.1257000000000001</v>
      </c>
      <c r="AS278" s="94">
        <f t="shared" si="12"/>
        <v>99.375278893351179</v>
      </c>
    </row>
    <row r="279" spans="2:45" x14ac:dyDescent="0.2">
      <c r="B279" s="52" t="s">
        <v>294</v>
      </c>
      <c r="C279" s="60">
        <v>1.1000000000000001</v>
      </c>
      <c r="D279" s="23">
        <v>0.77</v>
      </c>
      <c r="E279" s="22">
        <v>0.79</v>
      </c>
      <c r="F279" s="25">
        <v>0.36330000000000001</v>
      </c>
      <c r="G279" s="21">
        <v>3.0232999999999999</v>
      </c>
      <c r="H279" s="24">
        <v>1.3633</v>
      </c>
      <c r="I279" s="23">
        <v>1.2566999999999999</v>
      </c>
      <c r="J279" s="23">
        <v>0.91669999999999996</v>
      </c>
      <c r="K279" s="21">
        <v>3.5367000000000002</v>
      </c>
      <c r="L279" s="19">
        <v>1.4933000000000001</v>
      </c>
      <c r="M279" s="22">
        <v>0.79</v>
      </c>
      <c r="N279" s="22">
        <v>0.30669999999999997</v>
      </c>
      <c r="O279" s="20">
        <v>0.08</v>
      </c>
      <c r="P279" s="21">
        <v>2.67</v>
      </c>
      <c r="Q279" s="60">
        <v>0.65669999999999995</v>
      </c>
      <c r="R279" s="22">
        <v>0.87</v>
      </c>
      <c r="S279" s="24">
        <v>0.3</v>
      </c>
      <c r="T279" s="21">
        <v>1.8267</v>
      </c>
      <c r="U279" s="21">
        <v>11.056699999999999</v>
      </c>
      <c r="V279" s="83">
        <v>95</v>
      </c>
      <c r="W279" s="142">
        <v>88.333299999999994</v>
      </c>
      <c r="X279" s="88">
        <v>80</v>
      </c>
      <c r="Y279" s="88">
        <v>66.666700000000006</v>
      </c>
      <c r="Z279" s="88">
        <v>78.333299999999994</v>
      </c>
      <c r="AA279" s="142">
        <v>78.333299999999994</v>
      </c>
      <c r="AB279" s="88">
        <v>51.666699999999999</v>
      </c>
      <c r="AC279" s="88">
        <v>60</v>
      </c>
      <c r="AD279" s="148">
        <v>15</v>
      </c>
      <c r="AE279" s="175">
        <v>5.6666999999999996</v>
      </c>
      <c r="AF279" s="156">
        <v>9</v>
      </c>
      <c r="AG279" s="88">
        <v>4</v>
      </c>
      <c r="AH279" s="156">
        <v>40</v>
      </c>
      <c r="AI279" s="88">
        <v>78.333299999999994</v>
      </c>
      <c r="AJ279" s="88">
        <v>95</v>
      </c>
      <c r="AK279" s="156">
        <v>86.666700000000006</v>
      </c>
      <c r="AL279" s="81">
        <v>45.523800000000001</v>
      </c>
      <c r="AM279" s="169">
        <v>2</v>
      </c>
      <c r="AN279" s="166">
        <v>2</v>
      </c>
      <c r="AO279" s="169">
        <v>1.6667000000000001</v>
      </c>
      <c r="AP279" s="240">
        <v>2.3332999999999999</v>
      </c>
      <c r="AQ279" s="221">
        <v>2.5556000000000001</v>
      </c>
      <c r="AR279" s="94">
        <v>2.1111</v>
      </c>
      <c r="AS279" s="94">
        <f t="shared" si="12"/>
        <v>98.676483712628283</v>
      </c>
    </row>
    <row r="280" spans="2:45" x14ac:dyDescent="0.2">
      <c r="B280" s="52" t="s">
        <v>5</v>
      </c>
      <c r="C280" s="60">
        <v>0.99</v>
      </c>
      <c r="D280" s="23">
        <v>0.99</v>
      </c>
      <c r="E280" s="22">
        <v>0.89</v>
      </c>
      <c r="F280" s="25">
        <v>0.32329999999999998</v>
      </c>
      <c r="G280" s="21">
        <v>3.1932999999999998</v>
      </c>
      <c r="H280" s="24">
        <v>1.0967</v>
      </c>
      <c r="I280" s="23">
        <v>1.41</v>
      </c>
      <c r="J280" s="23">
        <v>1.0532999999999999</v>
      </c>
      <c r="K280" s="21">
        <v>3.56</v>
      </c>
      <c r="L280" s="19">
        <v>1.46</v>
      </c>
      <c r="M280" s="22">
        <v>0.67330000000000001</v>
      </c>
      <c r="N280" s="22">
        <v>0.35</v>
      </c>
      <c r="O280" s="20">
        <v>0.1467</v>
      </c>
      <c r="P280" s="21">
        <v>2.63</v>
      </c>
      <c r="Q280" s="60">
        <v>0.6</v>
      </c>
      <c r="R280" s="22">
        <v>0.69669999999999999</v>
      </c>
      <c r="S280" s="24">
        <v>0.37330000000000002</v>
      </c>
      <c r="T280" s="21">
        <v>1.67</v>
      </c>
      <c r="U280" s="21">
        <v>11.0533</v>
      </c>
      <c r="V280" s="83">
        <v>95.5</v>
      </c>
      <c r="W280" s="142">
        <v>91.666700000000006</v>
      </c>
      <c r="X280" s="88">
        <v>78.333299999999994</v>
      </c>
      <c r="Y280" s="88">
        <v>82.666700000000006</v>
      </c>
      <c r="Z280" s="88">
        <v>75</v>
      </c>
      <c r="AA280" s="142">
        <v>51.666699999999999</v>
      </c>
      <c r="AB280" s="88">
        <v>45</v>
      </c>
      <c r="AC280" s="88">
        <v>19</v>
      </c>
      <c r="AD280" s="148">
        <v>11.666700000000001</v>
      </c>
      <c r="AE280" s="175">
        <v>25</v>
      </c>
      <c r="AF280" s="156">
        <v>28.333300000000001</v>
      </c>
      <c r="AG280" s="88">
        <v>26.666699999999999</v>
      </c>
      <c r="AH280" s="156">
        <v>80.666700000000006</v>
      </c>
      <c r="AI280" s="88">
        <v>76.666700000000006</v>
      </c>
      <c r="AJ280" s="88">
        <v>113.33</v>
      </c>
      <c r="AK280" s="156">
        <v>91.666700000000006</v>
      </c>
      <c r="AL280" s="81">
        <v>63.1905</v>
      </c>
      <c r="AM280" s="169">
        <v>2.8666999999999998</v>
      </c>
      <c r="AN280" s="166">
        <v>2.25</v>
      </c>
      <c r="AO280" s="169">
        <v>1.75</v>
      </c>
      <c r="AP280" s="240">
        <v>1.5333000000000001</v>
      </c>
      <c r="AQ280" s="221">
        <v>1.8889</v>
      </c>
      <c r="AR280" s="94">
        <v>2.0577999999999999</v>
      </c>
      <c r="AS280" s="94">
        <f t="shared" si="12"/>
        <v>98.646140116019637</v>
      </c>
    </row>
    <row r="281" spans="2:45" x14ac:dyDescent="0.2">
      <c r="B281" s="52" t="s">
        <v>83</v>
      </c>
      <c r="C281" s="77">
        <v>1.0547</v>
      </c>
      <c r="D281" s="220">
        <v>0.91879999999999995</v>
      </c>
      <c r="E281" s="99">
        <v>0.92390000000000005</v>
      </c>
      <c r="F281" s="163">
        <v>0.32479999999999998</v>
      </c>
      <c r="G281" s="101">
        <v>3.26</v>
      </c>
      <c r="H281" s="97">
        <v>1.3905000000000001</v>
      </c>
      <c r="I281" s="220">
        <v>1.1854</v>
      </c>
      <c r="J281" s="220">
        <v>0.92520000000000002</v>
      </c>
      <c r="K281" s="101">
        <v>3.5083000000000002</v>
      </c>
      <c r="L281" s="53">
        <v>1.46</v>
      </c>
      <c r="M281" s="99">
        <v>0.65990000000000004</v>
      </c>
      <c r="N281" s="99">
        <v>0.375</v>
      </c>
      <c r="O281" s="54">
        <v>0.08</v>
      </c>
      <c r="P281" s="101">
        <v>2.59</v>
      </c>
      <c r="Q281" s="77">
        <v>0.7</v>
      </c>
      <c r="R281" s="99">
        <v>0.68</v>
      </c>
      <c r="S281" s="97">
        <v>0.26950000000000002</v>
      </c>
      <c r="T281" s="101">
        <v>1.635</v>
      </c>
      <c r="U281" s="101">
        <v>10.984999999999999</v>
      </c>
      <c r="V281" s="139">
        <v>94.645700000000005</v>
      </c>
      <c r="W281" s="143">
        <v>89.370900000000006</v>
      </c>
      <c r="X281" s="145">
        <v>82.5</v>
      </c>
      <c r="Y281" s="145">
        <v>80</v>
      </c>
      <c r="Z281" s="145">
        <v>72.5</v>
      </c>
      <c r="AA281" s="143">
        <v>67.594999999999999</v>
      </c>
      <c r="AB281" s="145">
        <v>40</v>
      </c>
      <c r="AC281" s="145">
        <v>77.5</v>
      </c>
      <c r="AD281" s="149">
        <v>15</v>
      </c>
      <c r="AE281" s="176">
        <v>12.0848</v>
      </c>
      <c r="AF281" s="164">
        <v>17</v>
      </c>
      <c r="AG281" s="145">
        <v>20</v>
      </c>
      <c r="AH281" s="164">
        <v>70</v>
      </c>
      <c r="AI281" s="145">
        <v>47.5</v>
      </c>
      <c r="AJ281" s="145">
        <v>97.5</v>
      </c>
      <c r="AK281" s="164">
        <v>47.5</v>
      </c>
      <c r="AL281" s="146">
        <v>44.928600000000003</v>
      </c>
      <c r="AM281" s="170">
        <v>2.5009999999999999</v>
      </c>
      <c r="AN281" s="167">
        <v>1.7986</v>
      </c>
      <c r="AO281" s="170">
        <v>1.5712999999999999</v>
      </c>
      <c r="AP281" s="236">
        <v>2.1278999999999999</v>
      </c>
      <c r="AQ281" s="183">
        <v>1.8889</v>
      </c>
      <c r="AR281" s="172">
        <v>1.9918</v>
      </c>
      <c r="AS281" s="94">
        <f t="shared" si="12"/>
        <v>98.03659080767514</v>
      </c>
    </row>
    <row r="282" spans="2:45" x14ac:dyDescent="0.2">
      <c r="B282" s="52" t="s">
        <v>27</v>
      </c>
      <c r="C282" s="60">
        <v>1.28</v>
      </c>
      <c r="D282" s="23">
        <v>0.93</v>
      </c>
      <c r="E282" s="22">
        <v>0.93</v>
      </c>
      <c r="F282" s="25">
        <v>0.28999999999999998</v>
      </c>
      <c r="G282" s="21">
        <v>3.43</v>
      </c>
      <c r="H282" s="24">
        <v>1.4766999999999999</v>
      </c>
      <c r="I282" s="23">
        <v>1.32</v>
      </c>
      <c r="J282" s="23">
        <v>1.0233000000000001</v>
      </c>
      <c r="K282" s="21">
        <v>3.82</v>
      </c>
      <c r="L282" s="19">
        <v>1.345</v>
      </c>
      <c r="M282" s="22">
        <v>0.63990000000000002</v>
      </c>
      <c r="N282" s="22">
        <v>0.23499999999999999</v>
      </c>
      <c r="O282" s="20">
        <v>0.06</v>
      </c>
      <c r="P282" s="21">
        <v>2.2949999999999999</v>
      </c>
      <c r="Q282" s="60">
        <v>0.51</v>
      </c>
      <c r="R282" s="22">
        <v>0.38</v>
      </c>
      <c r="S282" s="24">
        <v>0.3095</v>
      </c>
      <c r="T282" s="21">
        <v>1.1850000000000001</v>
      </c>
      <c r="U282" s="21">
        <v>10.87</v>
      </c>
      <c r="V282" s="83">
        <v>90.833299999999994</v>
      </c>
      <c r="W282" s="142">
        <v>65</v>
      </c>
      <c r="X282" s="88">
        <v>86.5</v>
      </c>
      <c r="Y282" s="88">
        <v>75</v>
      </c>
      <c r="Z282" s="88">
        <v>75</v>
      </c>
      <c r="AA282" s="142">
        <v>45.094999999999999</v>
      </c>
      <c r="AB282" s="88">
        <v>15</v>
      </c>
      <c r="AC282" s="88">
        <v>20</v>
      </c>
      <c r="AD282" s="148">
        <v>7.5</v>
      </c>
      <c r="AE282" s="175">
        <v>7.3333000000000004</v>
      </c>
      <c r="AF282" s="156">
        <v>62.666699999999999</v>
      </c>
      <c r="AG282" s="88">
        <v>25</v>
      </c>
      <c r="AH282" s="156">
        <v>81.666700000000006</v>
      </c>
      <c r="AI282" s="88">
        <v>65</v>
      </c>
      <c r="AJ282" s="88">
        <v>95</v>
      </c>
      <c r="AK282" s="156">
        <v>77.5</v>
      </c>
      <c r="AL282" s="81">
        <v>55.714300000000001</v>
      </c>
      <c r="AM282" s="169">
        <v>2.2667000000000002</v>
      </c>
      <c r="AN282" s="166">
        <v>2.1667000000000001</v>
      </c>
      <c r="AO282" s="169">
        <v>1.8332999999999999</v>
      </c>
      <c r="AP282" s="240">
        <v>1.7279</v>
      </c>
      <c r="AQ282" s="221">
        <v>1.6667000000000001</v>
      </c>
      <c r="AR282" s="94">
        <v>2.0024000000000002</v>
      </c>
      <c r="AS282" s="94">
        <f t="shared" si="12"/>
        <v>97.01026327532351</v>
      </c>
    </row>
    <row r="283" spans="2:45" x14ac:dyDescent="0.2">
      <c r="B283" s="52" t="s">
        <v>15</v>
      </c>
      <c r="C283" s="60">
        <v>1.0467</v>
      </c>
      <c r="D283" s="23">
        <v>0.78</v>
      </c>
      <c r="E283" s="22">
        <v>0.92</v>
      </c>
      <c r="F283" s="25">
        <v>0.34</v>
      </c>
      <c r="G283" s="21">
        <v>3.0867</v>
      </c>
      <c r="H283" s="24">
        <v>1.3767</v>
      </c>
      <c r="I283" s="23">
        <v>1.2466999999999999</v>
      </c>
      <c r="J283" s="23">
        <v>0.95</v>
      </c>
      <c r="K283" s="21">
        <v>3.5733000000000001</v>
      </c>
      <c r="L283" s="19">
        <v>1.4933000000000001</v>
      </c>
      <c r="M283" s="22">
        <v>0.61670000000000003</v>
      </c>
      <c r="N283" s="22">
        <v>0.33</v>
      </c>
      <c r="O283" s="20">
        <v>0.08</v>
      </c>
      <c r="P283" s="21">
        <v>2.52</v>
      </c>
      <c r="Q283" s="60">
        <v>0.67330000000000001</v>
      </c>
      <c r="R283" s="22">
        <v>0.72330000000000005</v>
      </c>
      <c r="S283" s="24">
        <v>0.2833</v>
      </c>
      <c r="T283" s="21">
        <v>1.68</v>
      </c>
      <c r="U283" s="21">
        <v>10.86</v>
      </c>
      <c r="V283" s="83">
        <v>94.166700000000006</v>
      </c>
      <c r="W283" s="142">
        <v>81.666700000000006</v>
      </c>
      <c r="X283" s="88">
        <v>78.333299999999994</v>
      </c>
      <c r="Y283" s="88">
        <v>79.333299999999994</v>
      </c>
      <c r="Z283" s="88">
        <v>66.666700000000006</v>
      </c>
      <c r="AA283" s="142">
        <v>55</v>
      </c>
      <c r="AB283" s="88">
        <v>48.333300000000001</v>
      </c>
      <c r="AC283" s="88">
        <v>38.333300000000001</v>
      </c>
      <c r="AD283" s="148">
        <v>13.333299999999999</v>
      </c>
      <c r="AE283" s="175">
        <v>4.3333000000000004</v>
      </c>
      <c r="AF283" s="156">
        <v>4.6666999999999996</v>
      </c>
      <c r="AG283" s="88">
        <v>4.5</v>
      </c>
      <c r="AH283" s="156">
        <v>46.666699999999999</v>
      </c>
      <c r="AI283" s="88">
        <v>50</v>
      </c>
      <c r="AJ283" s="88">
        <v>95</v>
      </c>
      <c r="AK283" s="156">
        <v>86.666700000000006</v>
      </c>
      <c r="AL283" s="81">
        <v>41.6905</v>
      </c>
      <c r="AM283" s="169">
        <v>2</v>
      </c>
      <c r="AN283" s="166">
        <v>2</v>
      </c>
      <c r="AO283" s="169">
        <v>1.75</v>
      </c>
      <c r="AP283" s="240">
        <v>1.9333</v>
      </c>
      <c r="AQ283" s="221">
        <v>2.1111</v>
      </c>
      <c r="AR283" s="94">
        <v>1.9589000000000001</v>
      </c>
      <c r="AS283" s="94">
        <f t="shared" si="12"/>
        <v>96.921017402945111</v>
      </c>
    </row>
    <row r="284" spans="2:45" x14ac:dyDescent="0.2">
      <c r="B284" s="52" t="s">
        <v>408</v>
      </c>
      <c r="C284" s="60">
        <v>1.1533</v>
      </c>
      <c r="D284" s="23">
        <v>0.9</v>
      </c>
      <c r="E284" s="22">
        <v>0.91669999999999996</v>
      </c>
      <c r="F284" s="25">
        <v>0.32</v>
      </c>
      <c r="G284" s="21">
        <v>3.29</v>
      </c>
      <c r="H284" s="24">
        <v>1.6032999999999999</v>
      </c>
      <c r="I284" s="23">
        <v>1.2466999999999999</v>
      </c>
      <c r="J284" s="23">
        <v>0.88</v>
      </c>
      <c r="K284" s="21">
        <v>3.73</v>
      </c>
      <c r="L284" s="19">
        <v>1.26</v>
      </c>
      <c r="M284" s="22">
        <v>0.53</v>
      </c>
      <c r="N284" s="22">
        <v>0.31669999999999998</v>
      </c>
      <c r="O284" s="20">
        <v>0.12</v>
      </c>
      <c r="P284" s="21">
        <v>2.2267000000000001</v>
      </c>
      <c r="Q284" s="60">
        <v>0.49</v>
      </c>
      <c r="R284" s="22">
        <v>0.82330000000000003</v>
      </c>
      <c r="S284" s="24">
        <v>0.27</v>
      </c>
      <c r="T284" s="21">
        <v>1.5832999999999999</v>
      </c>
      <c r="U284" s="21">
        <v>10.83</v>
      </c>
      <c r="V284" s="83">
        <v>90.583299999999994</v>
      </c>
      <c r="W284" s="142">
        <v>80</v>
      </c>
      <c r="X284" s="88">
        <v>71.666700000000006</v>
      </c>
      <c r="Y284" s="88">
        <v>46.666699999999999</v>
      </c>
      <c r="Z284" s="88">
        <v>40</v>
      </c>
      <c r="AA284" s="142">
        <v>33.333300000000001</v>
      </c>
      <c r="AB284" s="88">
        <v>20</v>
      </c>
      <c r="AC284" s="88">
        <v>11.666700000000001</v>
      </c>
      <c r="AD284" s="148">
        <v>3.6667000000000001</v>
      </c>
      <c r="AE284" s="175">
        <v>20</v>
      </c>
      <c r="AF284" s="156">
        <v>20</v>
      </c>
      <c r="AG284" s="88">
        <v>7.3333000000000004</v>
      </c>
      <c r="AH284" s="156">
        <v>46.666699999999999</v>
      </c>
      <c r="AI284" s="88">
        <v>78.333299999999994</v>
      </c>
      <c r="AJ284" s="88">
        <v>96.666700000000006</v>
      </c>
      <c r="AK284" s="156">
        <v>90</v>
      </c>
      <c r="AL284" s="81">
        <v>51.285699999999999</v>
      </c>
      <c r="AM284" s="169">
        <v>2.6</v>
      </c>
      <c r="AN284" s="166">
        <v>1.8332999999999999</v>
      </c>
      <c r="AO284" s="169">
        <v>1.6667000000000001</v>
      </c>
      <c r="AP284" s="240">
        <v>1.9333</v>
      </c>
      <c r="AQ284" s="221">
        <v>1.6667000000000001</v>
      </c>
      <c r="AR284" s="94">
        <v>1.94</v>
      </c>
      <c r="AS284" s="94">
        <f t="shared" si="12"/>
        <v>96.653279785809914</v>
      </c>
    </row>
    <row r="285" spans="2:45" x14ac:dyDescent="0.2">
      <c r="B285" s="52" t="s">
        <v>409</v>
      </c>
      <c r="C285" s="60">
        <v>1.3532999999999999</v>
      </c>
      <c r="D285" s="23">
        <v>0.98</v>
      </c>
      <c r="E285" s="22">
        <v>0.65</v>
      </c>
      <c r="F285" s="25">
        <v>0.42330000000000001</v>
      </c>
      <c r="G285" s="21">
        <v>3.4066999999999998</v>
      </c>
      <c r="H285" s="24">
        <v>1.4333</v>
      </c>
      <c r="I285" s="23">
        <v>1.2067000000000001</v>
      </c>
      <c r="J285" s="23">
        <v>0.98670000000000002</v>
      </c>
      <c r="K285" s="21">
        <v>3.6267</v>
      </c>
      <c r="L285" s="19">
        <v>1.36</v>
      </c>
      <c r="M285" s="22">
        <v>0.50990000000000002</v>
      </c>
      <c r="N285" s="22">
        <v>0.30499999999999999</v>
      </c>
      <c r="O285" s="20">
        <v>0.14000000000000001</v>
      </c>
      <c r="P285" s="21">
        <v>2.33</v>
      </c>
      <c r="Q285" s="60">
        <v>0.3</v>
      </c>
      <c r="R285" s="22">
        <v>0.46500000000000002</v>
      </c>
      <c r="S285" s="24">
        <v>0.28949999999999998</v>
      </c>
      <c r="T285" s="21">
        <v>1.04</v>
      </c>
      <c r="U285" s="21">
        <v>10.615</v>
      </c>
      <c r="V285" s="83">
        <v>93.083299999999994</v>
      </c>
      <c r="W285" s="142">
        <v>85.666700000000006</v>
      </c>
      <c r="X285" s="88">
        <v>74</v>
      </c>
      <c r="Y285" s="88">
        <v>70</v>
      </c>
      <c r="Z285" s="88">
        <v>52.5</v>
      </c>
      <c r="AA285" s="142">
        <v>42.594999999999999</v>
      </c>
      <c r="AB285" s="88">
        <v>5.5</v>
      </c>
      <c r="AC285" s="88">
        <v>8.5</v>
      </c>
      <c r="AD285" s="148">
        <v>5.5</v>
      </c>
      <c r="AE285" s="175">
        <v>1.6667000000000001</v>
      </c>
      <c r="AF285" s="156">
        <v>60</v>
      </c>
      <c r="AG285" s="88">
        <v>18.333300000000001</v>
      </c>
      <c r="AH285" s="156">
        <v>87.333299999999994</v>
      </c>
      <c r="AI285" s="88">
        <v>80</v>
      </c>
      <c r="AJ285" s="88">
        <v>110</v>
      </c>
      <c r="AK285" s="156">
        <v>96</v>
      </c>
      <c r="AL285" s="81">
        <v>68</v>
      </c>
      <c r="AM285" s="169">
        <v>1.8667</v>
      </c>
      <c r="AN285" s="166">
        <v>1.9167000000000001</v>
      </c>
      <c r="AO285" s="169">
        <v>2</v>
      </c>
      <c r="AP285" s="240">
        <v>1.5279</v>
      </c>
      <c r="AQ285" s="221">
        <v>1.3332999999999999</v>
      </c>
      <c r="AR285" s="94">
        <v>1.7706999999999999</v>
      </c>
      <c r="AS285" s="94">
        <f t="shared" si="12"/>
        <v>94.734493529674253</v>
      </c>
    </row>
    <row r="286" spans="2:45" x14ac:dyDescent="0.2">
      <c r="B286" s="52" t="s">
        <v>443</v>
      </c>
      <c r="C286" s="77">
        <v>1.4547000000000001</v>
      </c>
      <c r="D286" s="220">
        <v>0.94879999999999998</v>
      </c>
      <c r="E286" s="99">
        <v>0.8589</v>
      </c>
      <c r="F286" s="163">
        <v>0.37480000000000002</v>
      </c>
      <c r="G286" s="101">
        <v>3.6749999999999998</v>
      </c>
      <c r="H286" s="97">
        <v>1.1054999999999999</v>
      </c>
      <c r="I286" s="220">
        <v>1.2454000000000001</v>
      </c>
      <c r="J286" s="220">
        <v>0.95520000000000005</v>
      </c>
      <c r="K286" s="101">
        <v>3.3132999999999999</v>
      </c>
      <c r="L286" s="53">
        <v>1.395</v>
      </c>
      <c r="M286" s="99">
        <v>0.47989999999999999</v>
      </c>
      <c r="N286" s="99">
        <v>0.35499999999999998</v>
      </c>
      <c r="O286" s="54">
        <v>0.08</v>
      </c>
      <c r="P286" s="101">
        <v>2.3250000000000002</v>
      </c>
      <c r="Q286" s="77">
        <v>0.40500000000000003</v>
      </c>
      <c r="R286" s="99">
        <v>0.65500000000000003</v>
      </c>
      <c r="S286" s="97">
        <v>0.25950000000000001</v>
      </c>
      <c r="T286" s="101">
        <v>1.3049999999999999</v>
      </c>
      <c r="U286" s="101">
        <v>10.61</v>
      </c>
      <c r="V286" s="139">
        <v>96.270700000000005</v>
      </c>
      <c r="W286" s="143">
        <v>90.370900000000006</v>
      </c>
      <c r="X286" s="145">
        <v>75</v>
      </c>
      <c r="Y286" s="145">
        <v>74</v>
      </c>
      <c r="Z286" s="145">
        <v>55</v>
      </c>
      <c r="AA286" s="143">
        <v>45.094999999999999</v>
      </c>
      <c r="AB286" s="145">
        <v>21</v>
      </c>
      <c r="AC286" s="145">
        <v>12.5</v>
      </c>
      <c r="AD286" s="149">
        <v>3</v>
      </c>
      <c r="AE286" s="176">
        <v>8.0847999999999995</v>
      </c>
      <c r="AF286" s="164">
        <v>32</v>
      </c>
      <c r="AG286" s="145">
        <v>52.5</v>
      </c>
      <c r="AH286" s="164">
        <v>85</v>
      </c>
      <c r="AI286" s="145">
        <v>57.5</v>
      </c>
      <c r="AJ286" s="145">
        <v>110</v>
      </c>
      <c r="AK286" s="164">
        <v>92.5</v>
      </c>
      <c r="AL286" s="146">
        <v>62.928600000000003</v>
      </c>
      <c r="AM286" s="170">
        <v>2.3010000000000002</v>
      </c>
      <c r="AN286" s="167">
        <v>2.1736</v>
      </c>
      <c r="AO286" s="170">
        <v>2.1962999999999999</v>
      </c>
      <c r="AP286" s="236">
        <v>1.5279</v>
      </c>
      <c r="AQ286" s="183">
        <v>1.6667000000000001</v>
      </c>
      <c r="AR286" s="172">
        <v>1.9874000000000001</v>
      </c>
      <c r="AS286" s="94">
        <f t="shared" si="12"/>
        <v>94.689870593485054</v>
      </c>
    </row>
    <row r="287" spans="2:45" x14ac:dyDescent="0.2">
      <c r="B287" s="181" t="s">
        <v>116</v>
      </c>
      <c r="C287" s="185">
        <v>1.0767</v>
      </c>
      <c r="D287" s="211">
        <v>0.77</v>
      </c>
      <c r="E287" s="209">
        <v>0.87</v>
      </c>
      <c r="F287" s="212">
        <v>0.30330000000000001</v>
      </c>
      <c r="G287" s="189">
        <v>3.02</v>
      </c>
      <c r="H287" s="210">
        <v>1.5967</v>
      </c>
      <c r="I287" s="211">
        <v>1.2766999999999999</v>
      </c>
      <c r="J287" s="211">
        <v>0.95330000000000004</v>
      </c>
      <c r="K287" s="189">
        <v>3.8267000000000002</v>
      </c>
      <c r="L287" s="208">
        <v>1.1967000000000001</v>
      </c>
      <c r="M287" s="209">
        <v>0.55330000000000001</v>
      </c>
      <c r="N287" s="209">
        <v>0.33329999999999999</v>
      </c>
      <c r="O287" s="187">
        <v>6.6669999999999993E-2</v>
      </c>
      <c r="P287" s="189">
        <v>2.15</v>
      </c>
      <c r="Q287" s="185">
        <v>0.54669999999999996</v>
      </c>
      <c r="R287" s="209">
        <v>0.65</v>
      </c>
      <c r="S287" s="210">
        <v>0.2167</v>
      </c>
      <c r="T287" s="189">
        <v>1.4133</v>
      </c>
      <c r="U287" s="189">
        <v>10.41</v>
      </c>
      <c r="V287" s="256">
        <v>95.916700000000006</v>
      </c>
      <c r="W287" s="269">
        <v>85.666700000000006</v>
      </c>
      <c r="X287" s="257">
        <v>76.333299999999994</v>
      </c>
      <c r="Y287" s="257">
        <v>40</v>
      </c>
      <c r="Z287" s="257">
        <v>53.333300000000001</v>
      </c>
      <c r="AA287" s="269">
        <v>46.666699999999999</v>
      </c>
      <c r="AB287" s="257">
        <v>15.333299999999999</v>
      </c>
      <c r="AC287" s="257">
        <v>9</v>
      </c>
      <c r="AD287" s="262">
        <v>8.3332999999999995</v>
      </c>
      <c r="AE287" s="278">
        <v>2.3332999999999999</v>
      </c>
      <c r="AF287" s="258">
        <v>36.666699999999999</v>
      </c>
      <c r="AG287" s="257">
        <v>11.666700000000001</v>
      </c>
      <c r="AH287" s="258">
        <v>63.333300000000001</v>
      </c>
      <c r="AI287" s="257">
        <v>51.666699999999999</v>
      </c>
      <c r="AJ287" s="257">
        <v>101.67</v>
      </c>
      <c r="AK287" s="258">
        <v>91.666700000000006</v>
      </c>
      <c r="AL287" s="264">
        <v>51.285699999999999</v>
      </c>
      <c r="AM287" s="270">
        <v>1.8</v>
      </c>
      <c r="AN287" s="260">
        <v>1.75</v>
      </c>
      <c r="AO287" s="270">
        <v>1.75</v>
      </c>
      <c r="AP287" s="261">
        <v>1.5333000000000001</v>
      </c>
      <c r="AQ287" s="279">
        <v>1.2963</v>
      </c>
      <c r="AR287" s="202">
        <v>1.6258999999999999</v>
      </c>
      <c r="AS287" s="94">
        <f t="shared" si="12"/>
        <v>92.904953145917005</v>
      </c>
    </row>
    <row r="288" spans="2:45" x14ac:dyDescent="0.2">
      <c r="B288" s="52" t="s">
        <v>131</v>
      </c>
      <c r="C288" s="53">
        <v>1.0467</v>
      </c>
      <c r="D288" s="220">
        <v>1.0266999999999999</v>
      </c>
      <c r="E288" s="99">
        <v>0.85670000000000002</v>
      </c>
      <c r="F288" s="163">
        <v>0.4</v>
      </c>
      <c r="G288" s="101">
        <v>3.33</v>
      </c>
      <c r="H288" s="97">
        <v>1.2533000000000001</v>
      </c>
      <c r="I288" s="220">
        <v>1.34</v>
      </c>
      <c r="J288" s="220">
        <v>0.99670000000000003</v>
      </c>
      <c r="K288" s="101">
        <v>3.59</v>
      </c>
      <c r="L288" s="53">
        <v>1.33</v>
      </c>
      <c r="M288" s="99">
        <v>0.4667</v>
      </c>
      <c r="N288" s="99">
        <v>0.22</v>
      </c>
      <c r="O288" s="54">
        <v>6.6669999999999993E-2</v>
      </c>
      <c r="P288" s="101">
        <v>2.0832999999999999</v>
      </c>
      <c r="Q288" s="77">
        <v>0.52669999999999995</v>
      </c>
      <c r="R288" s="99">
        <v>0.55669999999999997</v>
      </c>
      <c r="S288" s="97">
        <v>0.1933</v>
      </c>
      <c r="T288" s="101">
        <v>1.2766999999999999</v>
      </c>
      <c r="U288" s="101">
        <v>10.28</v>
      </c>
      <c r="V288" s="139">
        <v>97.5</v>
      </c>
      <c r="W288" s="143">
        <v>88.333299999999994</v>
      </c>
      <c r="X288" s="145">
        <v>63.333300000000001</v>
      </c>
      <c r="Y288" s="145">
        <v>68.333299999999994</v>
      </c>
      <c r="Z288" s="145">
        <v>41.666699999999999</v>
      </c>
      <c r="AA288" s="143">
        <v>28.333300000000001</v>
      </c>
      <c r="AB288" s="145">
        <v>23.333300000000001</v>
      </c>
      <c r="AC288" s="145">
        <v>30</v>
      </c>
      <c r="AD288" s="149">
        <v>5.3333000000000004</v>
      </c>
      <c r="AE288" s="176">
        <v>21.666699999999999</v>
      </c>
      <c r="AF288" s="164">
        <v>40.333300000000001</v>
      </c>
      <c r="AG288" s="145">
        <v>30.166699999999999</v>
      </c>
      <c r="AH288" s="164">
        <v>80</v>
      </c>
      <c r="AI288" s="145">
        <v>86.666700000000006</v>
      </c>
      <c r="AJ288" s="145">
        <v>106.67</v>
      </c>
      <c r="AK288" s="164">
        <v>86.666700000000006</v>
      </c>
      <c r="AL288" s="146">
        <v>64.595200000000006</v>
      </c>
      <c r="AM288" s="170">
        <v>2.7332999999999998</v>
      </c>
      <c r="AN288" s="167">
        <v>2.25</v>
      </c>
      <c r="AO288" s="170">
        <v>2.25</v>
      </c>
      <c r="AP288" s="236">
        <v>2.0667</v>
      </c>
      <c r="AQ288" s="183">
        <v>1.7406999999999999</v>
      </c>
      <c r="AR288" s="172">
        <v>2.2081</v>
      </c>
      <c r="AS288" s="94">
        <f t="shared" si="12"/>
        <v>91.744756804997763</v>
      </c>
    </row>
    <row r="289" spans="2:45" x14ac:dyDescent="0.2">
      <c r="B289" s="52" t="s">
        <v>449</v>
      </c>
      <c r="C289" s="53">
        <v>1.1047</v>
      </c>
      <c r="D289" s="220">
        <v>0.88880000000000003</v>
      </c>
      <c r="E289" s="99">
        <v>0.89890000000000003</v>
      </c>
      <c r="F289" s="163">
        <v>0.42980000000000002</v>
      </c>
      <c r="G289" s="101">
        <v>3.36</v>
      </c>
      <c r="H289" s="97">
        <v>1.5805</v>
      </c>
      <c r="I289" s="220">
        <v>1.2704</v>
      </c>
      <c r="J289" s="220">
        <v>0.97519999999999996</v>
      </c>
      <c r="K289" s="101">
        <v>3.8332999999999999</v>
      </c>
      <c r="L289" s="53">
        <v>1.155</v>
      </c>
      <c r="M289" s="99">
        <v>0.4199</v>
      </c>
      <c r="N289" s="99">
        <v>0.28499999999999998</v>
      </c>
      <c r="O289" s="54">
        <v>0.06</v>
      </c>
      <c r="P289" s="101">
        <v>1.9350000000000001</v>
      </c>
      <c r="Q289" s="77">
        <v>0.27</v>
      </c>
      <c r="R289" s="99">
        <v>0.59</v>
      </c>
      <c r="S289" s="97">
        <v>0.20449999999999999</v>
      </c>
      <c r="T289" s="101">
        <v>1.05</v>
      </c>
      <c r="U289" s="101">
        <v>10.17</v>
      </c>
      <c r="V289" s="139">
        <v>92.270700000000005</v>
      </c>
      <c r="W289" s="143">
        <v>84.370900000000006</v>
      </c>
      <c r="X289" s="145">
        <v>60</v>
      </c>
      <c r="Y289" s="145">
        <v>30</v>
      </c>
      <c r="Z289" s="145">
        <v>22.5</v>
      </c>
      <c r="AA289" s="143">
        <v>12.595000000000001</v>
      </c>
      <c r="AB289" s="145">
        <v>5.5</v>
      </c>
      <c r="AC289" s="145">
        <v>3.5</v>
      </c>
      <c r="AD289" s="149">
        <v>1</v>
      </c>
      <c r="AE289" s="176">
        <v>37.084800000000001</v>
      </c>
      <c r="AF289" s="164">
        <v>75</v>
      </c>
      <c r="AG289" s="145">
        <v>67.5</v>
      </c>
      <c r="AH289" s="164">
        <v>93.5</v>
      </c>
      <c r="AI289" s="145">
        <v>92.5</v>
      </c>
      <c r="AJ289" s="145">
        <v>115</v>
      </c>
      <c r="AK289" s="164">
        <v>92.5</v>
      </c>
      <c r="AL289" s="146">
        <v>82.285700000000006</v>
      </c>
      <c r="AM289" s="170">
        <v>2.3010000000000002</v>
      </c>
      <c r="AN289" s="167">
        <v>2.4236</v>
      </c>
      <c r="AO289" s="170">
        <v>1.9462999999999999</v>
      </c>
      <c r="AP289" s="236">
        <v>1.5279</v>
      </c>
      <c r="AQ289" s="183">
        <v>1.1111</v>
      </c>
      <c r="AR289" s="172">
        <v>1.8763000000000001</v>
      </c>
      <c r="AS289" s="94">
        <f t="shared" si="12"/>
        <v>90.763052208835333</v>
      </c>
    </row>
    <row r="290" spans="2:45" x14ac:dyDescent="0.2">
      <c r="B290" s="52" t="s">
        <v>132</v>
      </c>
      <c r="C290" s="53">
        <v>1.1797</v>
      </c>
      <c r="D290" s="220">
        <v>0.75880000000000003</v>
      </c>
      <c r="E290" s="99">
        <v>0.79890000000000005</v>
      </c>
      <c r="F290" s="163">
        <v>0.3498</v>
      </c>
      <c r="G290" s="101">
        <v>3.125</v>
      </c>
      <c r="H290" s="97">
        <v>1.2504999999999999</v>
      </c>
      <c r="I290" s="220">
        <v>1.2554000000000001</v>
      </c>
      <c r="J290" s="220">
        <v>1.0602</v>
      </c>
      <c r="K290" s="101">
        <v>3.5733000000000001</v>
      </c>
      <c r="L290" s="53">
        <v>1.31</v>
      </c>
      <c r="M290" s="99">
        <v>0.43490000000000001</v>
      </c>
      <c r="N290" s="99">
        <v>7.0000000000000007E-2</v>
      </c>
      <c r="O290" s="54">
        <v>0.1</v>
      </c>
      <c r="P290" s="101">
        <v>1.93</v>
      </c>
      <c r="Q290" s="77">
        <v>0.42</v>
      </c>
      <c r="R290" s="99">
        <v>0.52</v>
      </c>
      <c r="S290" s="97">
        <v>0.27950000000000003</v>
      </c>
      <c r="T290" s="101">
        <v>1.2050000000000001</v>
      </c>
      <c r="U290" s="101">
        <v>9.8249999999999993</v>
      </c>
      <c r="V290" s="139">
        <v>94.770700000000005</v>
      </c>
      <c r="W290" s="143">
        <v>91.870900000000006</v>
      </c>
      <c r="X290" s="145">
        <v>70</v>
      </c>
      <c r="Y290" s="145">
        <v>65</v>
      </c>
      <c r="Z290" s="145">
        <v>47.5</v>
      </c>
      <c r="AA290" s="143">
        <v>32.594999999999999</v>
      </c>
      <c r="AB290" s="145">
        <v>12.5</v>
      </c>
      <c r="AC290" s="145">
        <v>7.5</v>
      </c>
      <c r="AD290" s="149">
        <v>5</v>
      </c>
      <c r="AE290" s="176">
        <v>9.5847999999999995</v>
      </c>
      <c r="AF290" s="164">
        <v>45</v>
      </c>
      <c r="AG290" s="145">
        <v>25</v>
      </c>
      <c r="AH290" s="164">
        <v>90</v>
      </c>
      <c r="AI290" s="145">
        <v>85</v>
      </c>
      <c r="AJ290" s="145">
        <v>107.5</v>
      </c>
      <c r="AK290" s="164">
        <v>95</v>
      </c>
      <c r="AL290" s="146">
        <v>65.714299999999994</v>
      </c>
      <c r="AM290" s="170">
        <v>2.2010000000000001</v>
      </c>
      <c r="AN290" s="167">
        <v>1.7986</v>
      </c>
      <c r="AO290" s="170">
        <v>1.6962999999999999</v>
      </c>
      <c r="AP290" s="236">
        <v>1.1278999999999999</v>
      </c>
      <c r="AQ290" s="183">
        <v>1.6667000000000001</v>
      </c>
      <c r="AR290" s="172">
        <v>1.7123999999999999</v>
      </c>
      <c r="AS290" s="94">
        <f t="shared" si="12"/>
        <v>87.684069611780444</v>
      </c>
    </row>
    <row r="291" spans="2:45" x14ac:dyDescent="0.2">
      <c r="B291" s="52" t="s">
        <v>291</v>
      </c>
      <c r="C291" s="53">
        <v>0.91669999999999996</v>
      </c>
      <c r="D291" s="220">
        <v>1.0467</v>
      </c>
      <c r="E291" s="99">
        <v>0.83330000000000004</v>
      </c>
      <c r="F291" s="163">
        <v>0.33329999999999999</v>
      </c>
      <c r="G291" s="101">
        <v>3.13</v>
      </c>
      <c r="H291" s="97">
        <v>1.2967</v>
      </c>
      <c r="I291" s="220">
        <v>1.1767000000000001</v>
      </c>
      <c r="J291" s="220">
        <v>0.71</v>
      </c>
      <c r="K291" s="101">
        <v>3.1833</v>
      </c>
      <c r="L291" s="53">
        <v>1.0967</v>
      </c>
      <c r="M291" s="99">
        <v>0.49</v>
      </c>
      <c r="N291" s="99">
        <v>0.16669999999999999</v>
      </c>
      <c r="O291" s="54">
        <v>0.08</v>
      </c>
      <c r="P291" s="101">
        <v>1.8332999999999999</v>
      </c>
      <c r="Q291" s="77">
        <v>0.32</v>
      </c>
      <c r="R291" s="99">
        <v>0.52</v>
      </c>
      <c r="S291" s="97">
        <v>0.25</v>
      </c>
      <c r="T291" s="101">
        <v>1.0900000000000001</v>
      </c>
      <c r="U291" s="101">
        <v>9.2367000000000008</v>
      </c>
      <c r="V291" s="139">
        <v>89.333299999999994</v>
      </c>
      <c r="W291" s="143">
        <v>66.666700000000006</v>
      </c>
      <c r="X291" s="145">
        <v>53.333300000000001</v>
      </c>
      <c r="Y291" s="145">
        <v>50</v>
      </c>
      <c r="Z291" s="145">
        <v>40</v>
      </c>
      <c r="AA291" s="143">
        <v>35</v>
      </c>
      <c r="AB291" s="145">
        <v>30</v>
      </c>
      <c r="AC291" s="145">
        <v>43</v>
      </c>
      <c r="AD291" s="149">
        <v>12</v>
      </c>
      <c r="AE291" s="176">
        <v>30</v>
      </c>
      <c r="AF291" s="164">
        <v>17.333300000000001</v>
      </c>
      <c r="AG291" s="145">
        <v>8.4</v>
      </c>
      <c r="AH291" s="164">
        <v>60</v>
      </c>
      <c r="AI291" s="145">
        <v>83.333299999999994</v>
      </c>
      <c r="AJ291" s="145">
        <v>100</v>
      </c>
      <c r="AK291" s="164">
        <v>92.666700000000006</v>
      </c>
      <c r="AL291" s="146">
        <v>55.9619</v>
      </c>
      <c r="AM291" s="170">
        <v>2.8666999999999998</v>
      </c>
      <c r="AN291" s="167">
        <v>2</v>
      </c>
      <c r="AO291" s="170">
        <v>1.5832999999999999</v>
      </c>
      <c r="AP291" s="236">
        <v>1.4</v>
      </c>
      <c r="AQ291" s="183">
        <v>1.7406999999999999</v>
      </c>
      <c r="AR291" s="172">
        <v>1.9180999999999999</v>
      </c>
      <c r="AS291" s="94">
        <f t="shared" si="12"/>
        <v>82.433734939759034</v>
      </c>
    </row>
    <row r="292" spans="2:45" x14ac:dyDescent="0.2">
      <c r="B292" s="52"/>
      <c r="C292" s="182"/>
      <c r="D292" s="236"/>
      <c r="E292" s="167"/>
      <c r="F292" s="223"/>
      <c r="G292" s="172"/>
      <c r="H292" s="170"/>
      <c r="I292" s="236"/>
      <c r="J292" s="236"/>
      <c r="K292" s="172"/>
      <c r="L292" s="182"/>
      <c r="M292" s="167"/>
      <c r="N292" s="167"/>
      <c r="O292" s="183"/>
      <c r="P292" s="172"/>
      <c r="Q292" s="227"/>
      <c r="R292" s="167"/>
      <c r="S292" s="170"/>
      <c r="T292" s="172"/>
      <c r="U292" s="172"/>
      <c r="V292" s="227"/>
      <c r="W292" s="236"/>
      <c r="X292" s="167"/>
      <c r="Y292" s="167"/>
      <c r="Z292" s="167"/>
      <c r="AA292" s="236"/>
      <c r="AB292" s="167"/>
      <c r="AC292" s="167"/>
      <c r="AD292" s="183"/>
      <c r="AE292" s="176"/>
      <c r="AF292" s="164"/>
      <c r="AG292" s="145"/>
      <c r="AH292" s="164"/>
      <c r="AI292" s="145"/>
      <c r="AJ292" s="145"/>
      <c r="AK292" s="164"/>
      <c r="AL292" s="146"/>
      <c r="AM292" s="164"/>
      <c r="AN292" s="145"/>
      <c r="AO292" s="164"/>
      <c r="AP292" s="143"/>
      <c r="AQ292" s="149"/>
      <c r="AR292" s="146"/>
      <c r="AS292" s="94"/>
    </row>
    <row r="293" spans="2:45" x14ac:dyDescent="0.2">
      <c r="B293" s="52" t="s">
        <v>11</v>
      </c>
      <c r="C293" s="77">
        <v>1.1120000000000001</v>
      </c>
      <c r="D293" s="220">
        <v>0.89929999999999999</v>
      </c>
      <c r="E293" s="99">
        <v>0.86429999999999996</v>
      </c>
      <c r="F293" s="163">
        <v>0.34470000000000001</v>
      </c>
      <c r="G293" s="101">
        <v>3.2322000000000002</v>
      </c>
      <c r="H293" s="97">
        <v>1.3611</v>
      </c>
      <c r="I293" s="220">
        <v>1.2592000000000001</v>
      </c>
      <c r="J293" s="220">
        <v>0.9607</v>
      </c>
      <c r="K293" s="101">
        <v>3.5832000000000002</v>
      </c>
      <c r="L293" s="53">
        <v>1.37575</v>
      </c>
      <c r="M293" s="99">
        <v>0.59650000000000003</v>
      </c>
      <c r="N293" s="99">
        <v>0.29470000000000002</v>
      </c>
      <c r="O293" s="54">
        <v>9.5829999999999999E-2</v>
      </c>
      <c r="P293" s="101">
        <v>2.3731</v>
      </c>
      <c r="Q293" s="77">
        <v>0.54930000000000001</v>
      </c>
      <c r="R293" s="99">
        <v>0.65439999999999998</v>
      </c>
      <c r="S293" s="97">
        <v>0.2767</v>
      </c>
      <c r="T293" s="101">
        <v>1.4731000000000001</v>
      </c>
      <c r="U293" s="101">
        <v>10.665699999999999</v>
      </c>
      <c r="V293" s="139">
        <v>93.930899999999994</v>
      </c>
      <c r="W293" s="143">
        <v>82.293000000000006</v>
      </c>
      <c r="X293" s="145">
        <v>74.489599999999996</v>
      </c>
      <c r="Y293" s="145">
        <v>67.1875</v>
      </c>
      <c r="Z293" s="145">
        <v>58.229199999999999</v>
      </c>
      <c r="AA293" s="143">
        <v>49.370399999999997</v>
      </c>
      <c r="AB293" s="145">
        <v>29.833300000000001</v>
      </c>
      <c r="AC293" s="145">
        <v>30.708300000000001</v>
      </c>
      <c r="AD293" s="149">
        <v>10.3438</v>
      </c>
      <c r="AE293" s="176">
        <v>13.6411</v>
      </c>
      <c r="AF293" s="164">
        <v>30.020800000000001</v>
      </c>
      <c r="AG293" s="145">
        <v>19.9208</v>
      </c>
      <c r="AH293" s="164">
        <v>67.697900000000004</v>
      </c>
      <c r="AI293" s="145">
        <v>70.729200000000006</v>
      </c>
      <c r="AJ293" s="145">
        <v>102.34</v>
      </c>
      <c r="AK293" s="164">
        <v>85.906300000000002</v>
      </c>
      <c r="AL293" s="146">
        <v>55.719299999999997</v>
      </c>
      <c r="AM293" s="170">
        <v>2.3252999999999999</v>
      </c>
      <c r="AN293" s="167">
        <v>2.0308000000000002</v>
      </c>
      <c r="AO293" s="170">
        <v>1.8295999999999999</v>
      </c>
      <c r="AP293" s="236">
        <v>1.7598</v>
      </c>
      <c r="AQ293" s="183">
        <v>1.8611</v>
      </c>
      <c r="AR293" s="172">
        <v>1.974</v>
      </c>
      <c r="AS293" s="94"/>
    </row>
    <row r="294" spans="2:45" x14ac:dyDescent="0.2">
      <c r="B294" s="52" t="s">
        <v>12</v>
      </c>
      <c r="C294" s="77">
        <v>0.34123249999999999</v>
      </c>
      <c r="D294" s="220">
        <v>0.1759532</v>
      </c>
      <c r="E294" s="99">
        <v>0.17080680000000001</v>
      </c>
      <c r="F294" s="163">
        <v>0.1106423</v>
      </c>
      <c r="G294" s="101">
        <v>0.51588520000000004</v>
      </c>
      <c r="H294" s="97">
        <v>0.44668400000000003</v>
      </c>
      <c r="I294" s="220">
        <v>0.1801325</v>
      </c>
      <c r="J294" s="220">
        <v>0.2310527</v>
      </c>
      <c r="K294" s="101">
        <v>0.54845010000000005</v>
      </c>
      <c r="L294" s="53">
        <v>0.39038279999999997</v>
      </c>
      <c r="M294" s="99">
        <v>0.25412770000000001</v>
      </c>
      <c r="N294" s="99">
        <v>0.2126083</v>
      </c>
      <c r="O294" s="54">
        <v>7.0902400000000004E-2</v>
      </c>
      <c r="P294" s="101">
        <v>0.75587789999999999</v>
      </c>
      <c r="Q294" s="77">
        <v>0.27434180000000002</v>
      </c>
      <c r="R294" s="99">
        <v>0.32158199999999998</v>
      </c>
      <c r="S294" s="97">
        <v>0.1283801</v>
      </c>
      <c r="T294" s="101">
        <v>0.54638010000000004</v>
      </c>
      <c r="U294" s="101">
        <v>1.6137815</v>
      </c>
      <c r="V294" s="139">
        <v>5.8902698999999998</v>
      </c>
      <c r="W294" s="143">
        <v>18.496858100000001</v>
      </c>
      <c r="X294" s="145">
        <v>28.8133594</v>
      </c>
      <c r="Y294" s="145">
        <v>42.8275747</v>
      </c>
      <c r="Z294" s="145">
        <v>53.560294300000002</v>
      </c>
      <c r="AA294" s="143">
        <v>47.485391300000003</v>
      </c>
      <c r="AB294" s="145">
        <v>46.7538719</v>
      </c>
      <c r="AC294" s="145">
        <v>47.4355957</v>
      </c>
      <c r="AD294" s="149">
        <v>19.741191499999999</v>
      </c>
      <c r="AE294" s="176">
        <v>19.799493999999999</v>
      </c>
      <c r="AF294" s="164">
        <v>39.121173400000004</v>
      </c>
      <c r="AG294" s="145">
        <v>32.544291999999999</v>
      </c>
      <c r="AH294" s="164">
        <v>25.429363800000001</v>
      </c>
      <c r="AI294" s="145">
        <v>33.625375599999998</v>
      </c>
      <c r="AJ294" s="145">
        <v>15.759769800000001</v>
      </c>
      <c r="AK294" s="164">
        <v>25.402285500000001</v>
      </c>
      <c r="AL294" s="146">
        <v>19.149894799999998</v>
      </c>
      <c r="AM294" s="170">
        <v>0.69178200000000001</v>
      </c>
      <c r="AN294" s="167">
        <v>0.86000770000000004</v>
      </c>
      <c r="AO294" s="170">
        <v>0.77097400000000005</v>
      </c>
      <c r="AP294" s="236">
        <v>1.2510892</v>
      </c>
      <c r="AQ294" s="183">
        <v>0.98835490000000004</v>
      </c>
      <c r="AR294" s="172">
        <v>0.64006680000000005</v>
      </c>
      <c r="AS294" s="94"/>
    </row>
    <row r="295" spans="2:45" ht="10.5" thickBot="1" x14ac:dyDescent="0.25">
      <c r="B295" s="55" t="s">
        <v>13</v>
      </c>
      <c r="C295" s="78">
        <v>17.829810798145491</v>
      </c>
      <c r="D295" s="237">
        <v>11.356318409150928</v>
      </c>
      <c r="E295" s="100">
        <v>11.478872434131214</v>
      </c>
      <c r="F295" s="136">
        <v>18.621185420227693</v>
      </c>
      <c r="G295" s="102">
        <v>9.2965455295931605</v>
      </c>
      <c r="H295" s="98">
        <v>19.058347007702132</v>
      </c>
      <c r="I295" s="237">
        <v>8.3026239127605628</v>
      </c>
      <c r="J295" s="237">
        <v>14.003980479935162</v>
      </c>
      <c r="K295" s="102">
        <v>8.8824684432013559</v>
      </c>
      <c r="L295" s="56">
        <v>16.390650000000001</v>
      </c>
      <c r="M295" s="100">
        <v>23.565100000000001</v>
      </c>
      <c r="N295" s="100">
        <v>40.630949999999999</v>
      </c>
      <c r="O295" s="57">
        <v>41.583689999999997</v>
      </c>
      <c r="P295" s="102">
        <v>18.084499999999998</v>
      </c>
      <c r="Q295" s="78">
        <f>SQRT(0.02362)/Q293*100</f>
        <v>27.978881417714362</v>
      </c>
      <c r="R295" s="100">
        <f>SQRT(0.03246)/R293*100</f>
        <v>27.531569311970532</v>
      </c>
      <c r="S295" s="237">
        <f>SQRT(0.005122)/S293*100</f>
        <v>25.864889533910933</v>
      </c>
      <c r="T295" s="102">
        <f>SQRT(0.09369)/T293*100</f>
        <v>20.778509441072092</v>
      </c>
      <c r="U295" s="102">
        <f>SQRT(0.8174)/U293*100</f>
        <v>8.4767222421749775</v>
      </c>
      <c r="V295" s="78">
        <v>3.6441170503028619</v>
      </c>
      <c r="W295" s="237">
        <v>13.046537043550821</v>
      </c>
      <c r="X295" s="100">
        <v>22.39507</v>
      </c>
      <c r="Y295" s="100">
        <v>36.374139999999997</v>
      </c>
      <c r="Z295" s="100">
        <v>53.499110000000002</v>
      </c>
      <c r="AA295" s="237">
        <v>54.361199999999997</v>
      </c>
      <c r="AB295" s="100">
        <f>SQRT(686.06)/AB293*100</f>
        <v>87.797015709612609</v>
      </c>
      <c r="AC295" s="100">
        <f>SQRT(706.21)/AC293*100</f>
        <v>86.538857391928772</v>
      </c>
      <c r="AD295" s="57">
        <f>SQRT(122.31)/AD293*100</f>
        <v>106.91801035112876</v>
      </c>
      <c r="AE295" s="250">
        <v>84.217950691839562</v>
      </c>
      <c r="AF295" s="98">
        <v>75.901308499806447</v>
      </c>
      <c r="AG295" s="100">
        <v>95.154181274701969</v>
      </c>
      <c r="AH295" s="98">
        <v>21.878790970667307</v>
      </c>
      <c r="AI295" s="100">
        <v>26.44773</v>
      </c>
      <c r="AJ295" s="100">
        <v>8.9076640000000005</v>
      </c>
      <c r="AK295" s="57">
        <f>SQRT(202.52)/AK293*100</f>
        <v>16.565667688837923</v>
      </c>
      <c r="AL295" s="102">
        <f>SQRT(115.1)/AL293*100</f>
        <v>19.254489567623928</v>
      </c>
      <c r="AM295" s="98">
        <v>17.271823530747174</v>
      </c>
      <c r="AN295" s="100">
        <v>24.601134521955476</v>
      </c>
      <c r="AO295" s="98">
        <v>24.449354226437521</v>
      </c>
      <c r="AP295" s="237">
        <v>38.524259999999998</v>
      </c>
      <c r="AQ295" s="57">
        <f>SQRT(0.3066)/AQ293*100</f>
        <v>29.752013755106393</v>
      </c>
      <c r="AR295" s="102">
        <f>SQRT(0.1275)/AR293*100</f>
        <v>18.088724489723532</v>
      </c>
      <c r="AS295" s="106"/>
    </row>
    <row r="296" spans="2:45" ht="11.25" customHeight="1" x14ac:dyDescent="0.2">
      <c r="B296" s="305" t="s">
        <v>233</v>
      </c>
      <c r="C296" s="306"/>
      <c r="D296" s="306"/>
      <c r="E296" s="306"/>
      <c r="F296" s="306"/>
      <c r="G296" s="306"/>
      <c r="H296" s="306"/>
      <c r="I296" s="306"/>
      <c r="J296" s="306"/>
      <c r="K296" s="306"/>
      <c r="L296" s="306"/>
      <c r="M296" s="306"/>
      <c r="N296" s="306"/>
      <c r="O296" s="306"/>
      <c r="P296" s="306"/>
      <c r="Q296" s="306"/>
      <c r="R296" s="306"/>
      <c r="S296" s="306"/>
      <c r="T296" s="306"/>
      <c r="U296" s="306"/>
      <c r="V296" s="306"/>
      <c r="W296" s="306"/>
      <c r="X296" s="306"/>
      <c r="Y296" s="306"/>
      <c r="Z296" s="306"/>
      <c r="AA296" s="306"/>
      <c r="AB296" s="306"/>
      <c r="AC296" s="306"/>
      <c r="AD296" s="306"/>
      <c r="AE296" s="306"/>
      <c r="AF296" s="306"/>
      <c r="AG296" s="306"/>
      <c r="AH296" s="306"/>
      <c r="AI296" s="306"/>
      <c r="AJ296" s="306"/>
      <c r="AK296" s="306"/>
      <c r="AL296" s="306"/>
      <c r="AM296" s="306"/>
      <c r="AN296" s="306"/>
      <c r="AO296" s="306"/>
      <c r="AP296" s="306"/>
      <c r="AQ296" s="306"/>
      <c r="AR296" s="306"/>
      <c r="AS296" s="307"/>
    </row>
    <row r="297" spans="2:45" ht="11.25" customHeight="1" x14ac:dyDescent="0.2">
      <c r="B297" s="308" t="s">
        <v>474</v>
      </c>
      <c r="C297" s="309"/>
      <c r="D297" s="309"/>
      <c r="E297" s="309"/>
      <c r="F297" s="309"/>
      <c r="G297" s="309"/>
      <c r="H297" s="309"/>
      <c r="I297" s="309"/>
      <c r="J297" s="309"/>
      <c r="K297" s="309"/>
      <c r="L297" s="309"/>
      <c r="M297" s="309"/>
      <c r="N297" s="309"/>
      <c r="O297" s="309"/>
      <c r="P297" s="309"/>
      <c r="Q297" s="309"/>
      <c r="R297" s="309"/>
      <c r="S297" s="309"/>
      <c r="T297" s="309"/>
      <c r="U297" s="309"/>
      <c r="V297" s="309"/>
      <c r="W297" s="309"/>
      <c r="X297" s="309"/>
      <c r="Y297" s="309"/>
      <c r="Z297" s="309"/>
      <c r="AA297" s="309"/>
      <c r="AB297" s="309"/>
      <c r="AC297" s="309"/>
      <c r="AD297" s="309"/>
      <c r="AE297" s="309"/>
      <c r="AF297" s="309"/>
      <c r="AG297" s="309"/>
      <c r="AH297" s="309"/>
      <c r="AI297" s="309"/>
      <c r="AJ297" s="309"/>
      <c r="AK297" s="309"/>
      <c r="AL297" s="309"/>
      <c r="AM297" s="309"/>
      <c r="AN297" s="309"/>
      <c r="AO297" s="309"/>
      <c r="AP297" s="309"/>
      <c r="AQ297" s="309"/>
      <c r="AR297" s="309"/>
      <c r="AS297" s="310"/>
    </row>
    <row r="298" spans="2:45" ht="11.25" customHeight="1" x14ac:dyDescent="0.2">
      <c r="B298" s="308" t="s">
        <v>373</v>
      </c>
      <c r="C298" s="309"/>
      <c r="D298" s="309"/>
      <c r="E298" s="309"/>
      <c r="F298" s="309"/>
      <c r="G298" s="309"/>
      <c r="H298" s="309"/>
      <c r="I298" s="309"/>
      <c r="J298" s="309"/>
      <c r="K298" s="309"/>
      <c r="L298" s="309"/>
      <c r="M298" s="309"/>
      <c r="N298" s="309"/>
      <c r="O298" s="309"/>
      <c r="P298" s="309"/>
      <c r="Q298" s="309"/>
      <c r="R298" s="309"/>
      <c r="S298" s="309"/>
      <c r="T298" s="309"/>
      <c r="U298" s="309"/>
      <c r="V298" s="309"/>
      <c r="W298" s="309"/>
      <c r="X298" s="309"/>
      <c r="Y298" s="309"/>
      <c r="Z298" s="309"/>
      <c r="AA298" s="309"/>
      <c r="AB298" s="309"/>
      <c r="AC298" s="309"/>
      <c r="AD298" s="309"/>
      <c r="AE298" s="309"/>
      <c r="AF298" s="309"/>
      <c r="AG298" s="309"/>
      <c r="AH298" s="309"/>
      <c r="AI298" s="309"/>
      <c r="AJ298" s="309"/>
      <c r="AK298" s="309"/>
      <c r="AL298" s="309"/>
      <c r="AM298" s="309"/>
      <c r="AN298" s="309"/>
      <c r="AO298" s="309"/>
      <c r="AP298" s="309"/>
      <c r="AQ298" s="309"/>
      <c r="AR298" s="309"/>
      <c r="AS298" s="310"/>
    </row>
    <row r="299" spans="2:45" ht="11.25" customHeight="1" thickBot="1" x14ac:dyDescent="0.25">
      <c r="B299" s="314" t="s">
        <v>626</v>
      </c>
      <c r="C299" s="315"/>
      <c r="D299" s="315"/>
      <c r="E299" s="315"/>
      <c r="F299" s="315"/>
      <c r="G299" s="315"/>
      <c r="H299" s="315"/>
      <c r="I299" s="315"/>
      <c r="J299" s="315"/>
      <c r="K299" s="315"/>
      <c r="L299" s="315"/>
      <c r="M299" s="315"/>
      <c r="N299" s="315"/>
      <c r="O299" s="315"/>
      <c r="P299" s="315"/>
      <c r="Q299" s="315"/>
      <c r="R299" s="315"/>
      <c r="S299" s="315"/>
      <c r="T299" s="315"/>
      <c r="U299" s="315"/>
      <c r="V299" s="315"/>
      <c r="W299" s="315"/>
      <c r="X299" s="315"/>
      <c r="Y299" s="315"/>
      <c r="Z299" s="315"/>
      <c r="AA299" s="315"/>
      <c r="AB299" s="315"/>
      <c r="AC299" s="315"/>
      <c r="AD299" s="315"/>
      <c r="AE299" s="315"/>
      <c r="AF299" s="315"/>
      <c r="AG299" s="315"/>
      <c r="AH299" s="315"/>
      <c r="AI299" s="315"/>
      <c r="AJ299" s="315"/>
      <c r="AK299" s="315"/>
      <c r="AL299" s="315"/>
      <c r="AM299" s="315"/>
      <c r="AN299" s="315"/>
      <c r="AO299" s="315"/>
      <c r="AP299" s="315"/>
      <c r="AQ299" s="315"/>
      <c r="AR299" s="315"/>
      <c r="AS299" s="316"/>
    </row>
    <row r="300" spans="2:45" ht="11.25" customHeight="1" x14ac:dyDescent="0.2">
      <c r="B300" s="162"/>
      <c r="C300" s="162"/>
      <c r="D300" s="162"/>
      <c r="E300" s="162"/>
      <c r="F300" s="162"/>
      <c r="G300" s="162"/>
      <c r="H300" s="162"/>
      <c r="I300" s="162"/>
      <c r="J300" s="162"/>
      <c r="K300" s="162"/>
      <c r="L300" s="162"/>
      <c r="M300" s="162"/>
      <c r="N300" s="162"/>
      <c r="O300" s="162"/>
      <c r="P300" s="162"/>
      <c r="Q300" s="162"/>
      <c r="R300" s="162"/>
    </row>
    <row r="301" spans="2:45" ht="10.5" thickBot="1" x14ac:dyDescent="0.25">
      <c r="B301" s="161"/>
      <c r="C301" s="135"/>
      <c r="D301" s="180"/>
      <c r="E301" s="135"/>
      <c r="F301" s="135"/>
      <c r="G301" s="135"/>
      <c r="H301" s="46"/>
      <c r="I301" s="46"/>
      <c r="J301" s="46"/>
      <c r="M301" s="9"/>
      <c r="N301" s="9"/>
      <c r="O301" s="9"/>
      <c r="P301" s="9"/>
      <c r="Q301" s="9"/>
    </row>
    <row r="302" spans="2:45" ht="40.5" thickBot="1" x14ac:dyDescent="0.25">
      <c r="B302" s="47" t="s">
        <v>475</v>
      </c>
      <c r="C302" s="64" t="s">
        <v>484</v>
      </c>
      <c r="D302" s="65" t="s">
        <v>489</v>
      </c>
      <c r="E302" s="87" t="s">
        <v>485</v>
      </c>
      <c r="F302" s="50" t="s">
        <v>466</v>
      </c>
      <c r="G302" s="64" t="s">
        <v>593</v>
      </c>
      <c r="H302" s="65" t="s">
        <v>594</v>
      </c>
      <c r="I302" s="65" t="s">
        <v>595</v>
      </c>
      <c r="J302" s="87" t="s">
        <v>577</v>
      </c>
      <c r="K302" s="50" t="s">
        <v>578</v>
      </c>
      <c r="L302" s="64" t="s">
        <v>662</v>
      </c>
      <c r="M302" s="65" t="s">
        <v>663</v>
      </c>
      <c r="N302" s="65" t="s">
        <v>664</v>
      </c>
      <c r="O302" s="87" t="s">
        <v>665</v>
      </c>
      <c r="P302" s="50" t="s">
        <v>634</v>
      </c>
      <c r="Q302" s="50" t="s">
        <v>150</v>
      </c>
      <c r="R302" s="50" t="s">
        <v>605</v>
      </c>
      <c r="S302" s="64" t="s">
        <v>596</v>
      </c>
      <c r="T302" s="87" t="s">
        <v>486</v>
      </c>
      <c r="U302" s="65" t="s">
        <v>586</v>
      </c>
      <c r="V302" s="87" t="s">
        <v>666</v>
      </c>
      <c r="W302" s="87" t="s">
        <v>667</v>
      </c>
      <c r="X302" s="87" t="s">
        <v>668</v>
      </c>
      <c r="Y302" s="96" t="s">
        <v>669</v>
      </c>
      <c r="Z302" s="64" t="s">
        <v>464</v>
      </c>
      <c r="AA302" s="87" t="s">
        <v>597</v>
      </c>
      <c r="AB302" s="87" t="s">
        <v>598</v>
      </c>
      <c r="AC302" s="87" t="s">
        <v>599</v>
      </c>
      <c r="AD302" s="65" t="s">
        <v>600</v>
      </c>
      <c r="AE302" s="87" t="s">
        <v>670</v>
      </c>
      <c r="AF302" s="87" t="s">
        <v>671</v>
      </c>
      <c r="AG302" s="87" t="s">
        <v>672</v>
      </c>
      <c r="AH302" s="87" t="s">
        <v>673</v>
      </c>
      <c r="AI302" s="50" t="s">
        <v>604</v>
      </c>
      <c r="AJ302" s="96" t="s">
        <v>487</v>
      </c>
      <c r="AK302" s="65" t="s">
        <v>488</v>
      </c>
      <c r="AL302" s="65" t="s">
        <v>601</v>
      </c>
      <c r="AM302" s="65" t="s">
        <v>602</v>
      </c>
      <c r="AN302" s="65" t="s">
        <v>603</v>
      </c>
      <c r="AO302" s="65" t="s">
        <v>610</v>
      </c>
      <c r="AP302" s="50" t="s">
        <v>394</v>
      </c>
      <c r="AQ302" s="64" t="s">
        <v>609</v>
      </c>
      <c r="AR302" s="79" t="s">
        <v>220</v>
      </c>
    </row>
    <row r="303" spans="2:45" x14ac:dyDescent="0.2">
      <c r="B303" s="51" t="s">
        <v>478</v>
      </c>
      <c r="C303" s="62">
        <v>1.3625</v>
      </c>
      <c r="D303" s="31">
        <v>1.615</v>
      </c>
      <c r="E303" s="30">
        <v>0.41</v>
      </c>
      <c r="F303" s="29">
        <v>3.3875000000000002</v>
      </c>
      <c r="G303" s="62">
        <v>2.2749999999999999</v>
      </c>
      <c r="H303" s="31">
        <v>1.7275</v>
      </c>
      <c r="I303" s="30">
        <v>0.77749999999999997</v>
      </c>
      <c r="J303" s="33">
        <v>0.50749999999999995</v>
      </c>
      <c r="K303" s="29">
        <v>5.2874999999999996</v>
      </c>
      <c r="L303" s="62">
        <v>0.82499999999999996</v>
      </c>
      <c r="M303" s="30">
        <v>1.1725000000000001</v>
      </c>
      <c r="N303" s="30">
        <v>0.29499999999999998</v>
      </c>
      <c r="O303" s="33">
        <v>0.42749999999999999</v>
      </c>
      <c r="P303" s="29">
        <v>2.72</v>
      </c>
      <c r="Q303" s="29">
        <v>11.395</v>
      </c>
      <c r="R303" s="171">
        <v>3.25</v>
      </c>
      <c r="S303" s="140">
        <v>82.5</v>
      </c>
      <c r="T303" s="144">
        <v>95.25</v>
      </c>
      <c r="U303" s="141">
        <v>97.25</v>
      </c>
      <c r="V303" s="144">
        <v>75.5</v>
      </c>
      <c r="W303" s="144">
        <v>73.75</v>
      </c>
      <c r="X303" s="144">
        <v>66.25</v>
      </c>
      <c r="Y303" s="155">
        <v>78.75</v>
      </c>
      <c r="Z303" s="140">
        <v>41.25</v>
      </c>
      <c r="AA303" s="144">
        <v>42.5</v>
      </c>
      <c r="AB303" s="144">
        <v>11.25</v>
      </c>
      <c r="AC303" s="144">
        <v>72.5</v>
      </c>
      <c r="AD303" s="141">
        <v>13.75</v>
      </c>
      <c r="AE303" s="144">
        <v>45</v>
      </c>
      <c r="AF303" s="144">
        <v>55</v>
      </c>
      <c r="AG303" s="144">
        <v>30.5</v>
      </c>
      <c r="AH303" s="144">
        <v>84.5</v>
      </c>
      <c r="AI303" s="80">
        <v>44.296875</v>
      </c>
      <c r="AJ303" s="168">
        <v>1.875</v>
      </c>
      <c r="AK303" s="239">
        <v>2.375</v>
      </c>
      <c r="AL303" s="144">
        <v>75.150000000000006</v>
      </c>
      <c r="AM303" s="144">
        <v>38.450000000000003</v>
      </c>
      <c r="AN303" s="165">
        <v>2.4166666700000001</v>
      </c>
      <c r="AO303" s="239">
        <v>2.1666666700000001</v>
      </c>
      <c r="AP303" s="171">
        <v>2.03183333</v>
      </c>
      <c r="AQ303" s="171">
        <v>2.25</v>
      </c>
      <c r="AR303" s="94">
        <f t="shared" ref="AR303:AR325" si="13">Q303/Q$323*100</f>
        <v>116.00916263680325</v>
      </c>
    </row>
    <row r="304" spans="2:45" x14ac:dyDescent="0.2">
      <c r="B304" s="52" t="s">
        <v>15</v>
      </c>
      <c r="C304" s="77">
        <v>1.3425</v>
      </c>
      <c r="D304" s="220">
        <v>1.5825</v>
      </c>
      <c r="E304" s="99">
        <v>0.36</v>
      </c>
      <c r="F304" s="101">
        <v>3.2850000000000001</v>
      </c>
      <c r="G304" s="77">
        <v>2.1375000000000002</v>
      </c>
      <c r="H304" s="220">
        <v>1.6425000000000001</v>
      </c>
      <c r="I304" s="99">
        <v>0.67749999999999999</v>
      </c>
      <c r="J304" s="163">
        <v>0.4425</v>
      </c>
      <c r="K304" s="101">
        <v>4.9000000000000004</v>
      </c>
      <c r="L304" s="77">
        <v>0.95750000000000002</v>
      </c>
      <c r="M304" s="99">
        <v>1.355</v>
      </c>
      <c r="N304" s="99">
        <v>0.42249999999999999</v>
      </c>
      <c r="O304" s="163">
        <v>0.36499999999999999</v>
      </c>
      <c r="P304" s="101">
        <v>3.1</v>
      </c>
      <c r="Q304" s="101">
        <v>11.285</v>
      </c>
      <c r="R304" s="94">
        <v>2.375</v>
      </c>
      <c r="S304" s="83">
        <v>70</v>
      </c>
      <c r="T304" s="145">
        <v>85</v>
      </c>
      <c r="U304" s="143">
        <v>95</v>
      </c>
      <c r="V304" s="145">
        <v>86.25</v>
      </c>
      <c r="W304" s="145">
        <v>78.75</v>
      </c>
      <c r="X304" s="145">
        <v>76.25</v>
      </c>
      <c r="Y304" s="164">
        <v>72.5</v>
      </c>
      <c r="Z304" s="139">
        <v>31.75</v>
      </c>
      <c r="AA304" s="145">
        <v>70</v>
      </c>
      <c r="AB304" s="145">
        <v>8.75</v>
      </c>
      <c r="AC304" s="145">
        <v>73.75</v>
      </c>
      <c r="AD304" s="143">
        <v>12.5</v>
      </c>
      <c r="AE304" s="145">
        <v>37.5</v>
      </c>
      <c r="AF304" s="145">
        <v>32.5</v>
      </c>
      <c r="AG304" s="145">
        <v>27.5</v>
      </c>
      <c r="AH304" s="145">
        <v>90</v>
      </c>
      <c r="AI304" s="146">
        <v>42.875</v>
      </c>
      <c r="AJ304" s="170">
        <v>1.8125</v>
      </c>
      <c r="AK304" s="236">
        <v>2.1875</v>
      </c>
      <c r="AL304" s="145">
        <v>79.25</v>
      </c>
      <c r="AM304" s="145">
        <v>35.65</v>
      </c>
      <c r="AN304" s="167">
        <v>2.0277777800000001</v>
      </c>
      <c r="AO304" s="236">
        <v>1.88888889</v>
      </c>
      <c r="AP304" s="172">
        <v>2.05505556</v>
      </c>
      <c r="AQ304" s="172">
        <v>1.5</v>
      </c>
      <c r="AR304" s="94">
        <f t="shared" si="13"/>
        <v>114.88928480529397</v>
      </c>
    </row>
    <row r="305" spans="2:44" x14ac:dyDescent="0.2">
      <c r="B305" s="52" t="s">
        <v>483</v>
      </c>
      <c r="C305" s="77">
        <v>1.34</v>
      </c>
      <c r="D305" s="220">
        <v>1.48</v>
      </c>
      <c r="E305" s="99">
        <v>0.35</v>
      </c>
      <c r="F305" s="101">
        <v>3.17</v>
      </c>
      <c r="G305" s="77">
        <v>2.1175000000000002</v>
      </c>
      <c r="H305" s="220">
        <v>1.6425000000000001</v>
      </c>
      <c r="I305" s="99">
        <v>0.72499999999999998</v>
      </c>
      <c r="J305" s="163">
        <v>0.38500000000000001</v>
      </c>
      <c r="K305" s="101">
        <v>4.87</v>
      </c>
      <c r="L305" s="77">
        <v>1.1525000000000001</v>
      </c>
      <c r="M305" s="99">
        <v>1.38</v>
      </c>
      <c r="N305" s="99">
        <v>0.33250000000000002</v>
      </c>
      <c r="O305" s="163">
        <v>0.33500000000000002</v>
      </c>
      <c r="P305" s="101">
        <v>3.2</v>
      </c>
      <c r="Q305" s="101">
        <v>11.24</v>
      </c>
      <c r="R305" s="94">
        <v>2.75</v>
      </c>
      <c r="S305" s="83">
        <v>83.25</v>
      </c>
      <c r="T305" s="145">
        <v>91.25</v>
      </c>
      <c r="U305" s="143">
        <v>95.5</v>
      </c>
      <c r="V305" s="145">
        <v>85</v>
      </c>
      <c r="W305" s="145">
        <v>88.75</v>
      </c>
      <c r="X305" s="145">
        <v>80</v>
      </c>
      <c r="Y305" s="164">
        <v>75</v>
      </c>
      <c r="Z305" s="139">
        <v>23</v>
      </c>
      <c r="AA305" s="145">
        <v>32.5</v>
      </c>
      <c r="AB305" s="145">
        <v>6</v>
      </c>
      <c r="AC305" s="145">
        <v>68.75</v>
      </c>
      <c r="AD305" s="143">
        <v>12.5</v>
      </c>
      <c r="AE305" s="145">
        <v>42.5</v>
      </c>
      <c r="AF305" s="145">
        <v>30</v>
      </c>
      <c r="AG305" s="145">
        <v>20.75</v>
      </c>
      <c r="AH305" s="145">
        <v>81.25</v>
      </c>
      <c r="AI305" s="146">
        <v>34.984375</v>
      </c>
      <c r="AJ305" s="170">
        <v>1.625</v>
      </c>
      <c r="AK305" s="236">
        <v>2.25</v>
      </c>
      <c r="AL305" s="145">
        <v>73.400000000000006</v>
      </c>
      <c r="AM305" s="145">
        <v>37.225000000000001</v>
      </c>
      <c r="AN305" s="167">
        <v>2.2777777800000001</v>
      </c>
      <c r="AO305" s="236">
        <v>2.0555555600000002</v>
      </c>
      <c r="AP305" s="172">
        <v>1.81688889</v>
      </c>
      <c r="AQ305" s="172">
        <v>1.75</v>
      </c>
      <c r="AR305" s="94">
        <f t="shared" si="13"/>
        <v>114.43115296513109</v>
      </c>
    </row>
    <row r="306" spans="2:44" x14ac:dyDescent="0.2">
      <c r="B306" s="52" t="s">
        <v>479</v>
      </c>
      <c r="C306" s="77">
        <v>1.4350000000000001</v>
      </c>
      <c r="D306" s="220">
        <v>1.4125000000000001</v>
      </c>
      <c r="E306" s="99">
        <v>0.34499999999999997</v>
      </c>
      <c r="F306" s="101">
        <v>3.1924999999999999</v>
      </c>
      <c r="G306" s="77">
        <v>2.1425000000000001</v>
      </c>
      <c r="H306" s="220">
        <v>1.5325</v>
      </c>
      <c r="I306" s="99">
        <v>0.70250000000000001</v>
      </c>
      <c r="J306" s="163">
        <v>0.39750000000000002</v>
      </c>
      <c r="K306" s="101">
        <v>4.7750000000000004</v>
      </c>
      <c r="L306" s="77">
        <v>1.25</v>
      </c>
      <c r="M306" s="99">
        <v>1.29</v>
      </c>
      <c r="N306" s="99">
        <v>0.33250000000000002</v>
      </c>
      <c r="O306" s="163">
        <v>0.29749999999999999</v>
      </c>
      <c r="P306" s="101">
        <v>3.17</v>
      </c>
      <c r="Q306" s="101">
        <v>11.137499999999999</v>
      </c>
      <c r="R306" s="172">
        <v>2.625</v>
      </c>
      <c r="S306" s="139">
        <v>72.5</v>
      </c>
      <c r="T306" s="145">
        <v>85.75</v>
      </c>
      <c r="U306" s="143">
        <v>93</v>
      </c>
      <c r="V306" s="145">
        <v>86.75</v>
      </c>
      <c r="W306" s="145">
        <v>75</v>
      </c>
      <c r="X306" s="145">
        <v>70</v>
      </c>
      <c r="Y306" s="164">
        <v>69</v>
      </c>
      <c r="Z306" s="139">
        <v>41.75</v>
      </c>
      <c r="AA306" s="145">
        <v>52.5</v>
      </c>
      <c r="AB306" s="145">
        <v>7.25</v>
      </c>
      <c r="AC306" s="145">
        <v>81.25</v>
      </c>
      <c r="AD306" s="143">
        <v>11.25</v>
      </c>
      <c r="AE306" s="145">
        <v>35</v>
      </c>
      <c r="AF306" s="145">
        <v>46.25</v>
      </c>
      <c r="AG306" s="145">
        <v>14.75</v>
      </c>
      <c r="AH306" s="145">
        <v>78.75</v>
      </c>
      <c r="AI306" s="146">
        <v>40.5625</v>
      </c>
      <c r="AJ306" s="170">
        <v>2</v>
      </c>
      <c r="AK306" s="236">
        <v>2</v>
      </c>
      <c r="AL306" s="145">
        <v>78.25</v>
      </c>
      <c r="AM306" s="145">
        <v>35.65</v>
      </c>
      <c r="AN306" s="167">
        <v>2.4444444399999998</v>
      </c>
      <c r="AO306" s="236">
        <v>1.9444444400000001</v>
      </c>
      <c r="AP306" s="172">
        <v>2.0578333299999998</v>
      </c>
      <c r="AQ306" s="172">
        <v>2</v>
      </c>
      <c r="AR306" s="94">
        <f t="shared" si="13"/>
        <v>113.38763044031559</v>
      </c>
    </row>
    <row r="307" spans="2:44" x14ac:dyDescent="0.2">
      <c r="B307" s="52" t="s">
        <v>118</v>
      </c>
      <c r="C307" s="60">
        <v>1.3774999999999999</v>
      </c>
      <c r="D307" s="23">
        <v>1.375</v>
      </c>
      <c r="E307" s="22">
        <v>0.34250000000000003</v>
      </c>
      <c r="F307" s="21">
        <v>3.0950000000000002</v>
      </c>
      <c r="G307" s="60">
        <v>2.0425</v>
      </c>
      <c r="H307" s="23">
        <v>1.6025</v>
      </c>
      <c r="I307" s="22">
        <v>0.625</v>
      </c>
      <c r="J307" s="25">
        <v>0.39750000000000002</v>
      </c>
      <c r="K307" s="21">
        <v>4.6675000000000004</v>
      </c>
      <c r="L307" s="60">
        <v>1.19</v>
      </c>
      <c r="M307" s="22">
        <v>1.4325000000000001</v>
      </c>
      <c r="N307" s="22">
        <v>0.42</v>
      </c>
      <c r="O307" s="25">
        <v>0.2525</v>
      </c>
      <c r="P307" s="21">
        <v>3.2949999999999999</v>
      </c>
      <c r="Q307" s="21">
        <v>11.057499999999999</v>
      </c>
      <c r="R307" s="94">
        <v>2.5</v>
      </c>
      <c r="S307" s="83">
        <v>76.25</v>
      </c>
      <c r="T307" s="88">
        <v>87</v>
      </c>
      <c r="U307" s="142">
        <v>94.25</v>
      </c>
      <c r="V307" s="88">
        <v>86.75</v>
      </c>
      <c r="W307" s="88">
        <v>80</v>
      </c>
      <c r="X307" s="88">
        <v>77.5</v>
      </c>
      <c r="Y307" s="156">
        <v>85</v>
      </c>
      <c r="Z307" s="83">
        <v>18.75</v>
      </c>
      <c r="AA307" s="88">
        <v>37.5</v>
      </c>
      <c r="AB307" s="88">
        <v>4.25</v>
      </c>
      <c r="AC307" s="88">
        <v>13.75</v>
      </c>
      <c r="AD307" s="142">
        <v>11.25</v>
      </c>
      <c r="AE307" s="88">
        <v>25</v>
      </c>
      <c r="AF307" s="88">
        <v>10</v>
      </c>
      <c r="AG307" s="88">
        <v>29.25</v>
      </c>
      <c r="AH307" s="88">
        <v>75</v>
      </c>
      <c r="AI307" s="81">
        <v>26.96875</v>
      </c>
      <c r="AJ307" s="169">
        <v>1.5</v>
      </c>
      <c r="AK307" s="240">
        <v>1.9375</v>
      </c>
      <c r="AL307" s="88">
        <v>78.924999999999997</v>
      </c>
      <c r="AM307" s="88">
        <v>34.1</v>
      </c>
      <c r="AN307" s="166">
        <v>2.0277777800000001</v>
      </c>
      <c r="AO307" s="240">
        <v>1.7777777800000001</v>
      </c>
      <c r="AP307" s="94">
        <v>1.8834166699999999</v>
      </c>
      <c r="AQ307" s="94">
        <v>2.5</v>
      </c>
      <c r="AR307" s="94">
        <f t="shared" si="13"/>
        <v>112.57317383558157</v>
      </c>
    </row>
    <row r="308" spans="2:44" x14ac:dyDescent="0.2">
      <c r="B308" s="52" t="s">
        <v>130</v>
      </c>
      <c r="C308" s="77">
        <v>1.4275</v>
      </c>
      <c r="D308" s="220">
        <v>1.4624999999999999</v>
      </c>
      <c r="E308" s="99">
        <v>0.33500000000000002</v>
      </c>
      <c r="F308" s="101">
        <v>3.2250000000000001</v>
      </c>
      <c r="G308" s="77">
        <v>2.1575000000000002</v>
      </c>
      <c r="H308" s="220">
        <v>1.57</v>
      </c>
      <c r="I308" s="99">
        <v>0.6925</v>
      </c>
      <c r="J308" s="163">
        <v>0.495</v>
      </c>
      <c r="K308" s="101">
        <v>4.915</v>
      </c>
      <c r="L308" s="77">
        <v>1.0549999999999999</v>
      </c>
      <c r="M308" s="99">
        <v>1.0774999999999999</v>
      </c>
      <c r="N308" s="99">
        <v>0.32</v>
      </c>
      <c r="O308" s="163">
        <v>0.32750000000000001</v>
      </c>
      <c r="P308" s="101">
        <v>2.78</v>
      </c>
      <c r="Q308" s="101">
        <v>10.92</v>
      </c>
      <c r="R308" s="94">
        <v>2.75</v>
      </c>
      <c r="S308" s="83">
        <v>72.5</v>
      </c>
      <c r="T308" s="145">
        <v>86.25</v>
      </c>
      <c r="U308" s="143">
        <v>95.5</v>
      </c>
      <c r="V308" s="145">
        <v>78</v>
      </c>
      <c r="W308" s="145">
        <v>72.5</v>
      </c>
      <c r="X308" s="145">
        <v>56.25</v>
      </c>
      <c r="Y308" s="164">
        <v>56.25</v>
      </c>
      <c r="Z308" s="139">
        <v>15.5</v>
      </c>
      <c r="AA308" s="145">
        <v>37.5</v>
      </c>
      <c r="AB308" s="145">
        <v>4.75</v>
      </c>
      <c r="AC308" s="145">
        <v>42.5</v>
      </c>
      <c r="AD308" s="143">
        <v>12.5</v>
      </c>
      <c r="AE308" s="145">
        <v>27.5</v>
      </c>
      <c r="AF308" s="145">
        <v>31.25</v>
      </c>
      <c r="AG308" s="145">
        <v>33</v>
      </c>
      <c r="AH308" s="145">
        <v>90</v>
      </c>
      <c r="AI308" s="146">
        <v>33.859375</v>
      </c>
      <c r="AJ308" s="170">
        <v>1.625</v>
      </c>
      <c r="AK308" s="236">
        <v>1.875</v>
      </c>
      <c r="AL308" s="145">
        <v>76</v>
      </c>
      <c r="AM308" s="145">
        <v>32.85</v>
      </c>
      <c r="AN308" s="167">
        <v>1.9166666699999999</v>
      </c>
      <c r="AO308" s="236">
        <v>1.61111111</v>
      </c>
      <c r="AP308" s="172">
        <v>1.68855556</v>
      </c>
      <c r="AQ308" s="172">
        <v>2.5</v>
      </c>
      <c r="AR308" s="94">
        <f t="shared" si="13"/>
        <v>111.17332654619496</v>
      </c>
    </row>
    <row r="309" spans="2:44" x14ac:dyDescent="0.2">
      <c r="B309" s="52" t="s">
        <v>125</v>
      </c>
      <c r="C309" s="77">
        <v>1.4624999999999999</v>
      </c>
      <c r="D309" s="220">
        <v>1.4475</v>
      </c>
      <c r="E309" s="99">
        <v>0.32</v>
      </c>
      <c r="F309" s="101">
        <v>3.23</v>
      </c>
      <c r="G309" s="77">
        <v>2.17</v>
      </c>
      <c r="H309" s="220">
        <v>1.5874999999999999</v>
      </c>
      <c r="I309" s="99">
        <v>0.6925</v>
      </c>
      <c r="J309" s="163">
        <v>0.34749999999999998</v>
      </c>
      <c r="K309" s="101">
        <v>4.7975000000000003</v>
      </c>
      <c r="L309" s="77">
        <v>1.1325000000000001</v>
      </c>
      <c r="M309" s="99">
        <v>1.2150000000000001</v>
      </c>
      <c r="N309" s="99">
        <v>0.30499999999999999</v>
      </c>
      <c r="O309" s="163">
        <v>0.23250000000000001</v>
      </c>
      <c r="P309" s="101">
        <v>2.8849999999999998</v>
      </c>
      <c r="Q309" s="101">
        <v>10.9125</v>
      </c>
      <c r="R309" s="94">
        <v>3.125</v>
      </c>
      <c r="S309" s="83">
        <v>76.25</v>
      </c>
      <c r="T309" s="145">
        <v>90.75</v>
      </c>
      <c r="U309" s="143">
        <v>90</v>
      </c>
      <c r="V309" s="145">
        <v>82</v>
      </c>
      <c r="W309" s="145">
        <v>85</v>
      </c>
      <c r="X309" s="145">
        <v>68.75</v>
      </c>
      <c r="Y309" s="164">
        <v>81.25</v>
      </c>
      <c r="Z309" s="139">
        <v>25.75</v>
      </c>
      <c r="AA309" s="145">
        <v>58.75</v>
      </c>
      <c r="AB309" s="145">
        <v>30</v>
      </c>
      <c r="AC309" s="145">
        <v>93.75</v>
      </c>
      <c r="AD309" s="143">
        <v>52.5</v>
      </c>
      <c r="AE309" s="145">
        <v>47.5</v>
      </c>
      <c r="AF309" s="145">
        <v>67.5</v>
      </c>
      <c r="AG309" s="145">
        <v>48.75</v>
      </c>
      <c r="AH309" s="145">
        <v>88.75</v>
      </c>
      <c r="AI309" s="146">
        <v>56.421875</v>
      </c>
      <c r="AJ309" s="170">
        <v>1.9375</v>
      </c>
      <c r="AK309" s="236">
        <v>2.3125</v>
      </c>
      <c r="AL309" s="145">
        <v>79</v>
      </c>
      <c r="AM309" s="145">
        <v>38.15</v>
      </c>
      <c r="AN309" s="167">
        <v>2.5</v>
      </c>
      <c r="AO309" s="236">
        <v>2.5555555600000002</v>
      </c>
      <c r="AP309" s="172">
        <v>2.3064444399999999</v>
      </c>
      <c r="AQ309" s="172">
        <v>3</v>
      </c>
      <c r="AR309" s="94">
        <f t="shared" si="13"/>
        <v>111.09697123950116</v>
      </c>
    </row>
    <row r="310" spans="2:44" x14ac:dyDescent="0.2">
      <c r="B310" s="52" t="s">
        <v>83</v>
      </c>
      <c r="C310" s="60">
        <v>1.2</v>
      </c>
      <c r="D310" s="23">
        <v>1.49</v>
      </c>
      <c r="E310" s="22">
        <v>0.23</v>
      </c>
      <c r="F310" s="21">
        <v>2.92</v>
      </c>
      <c r="G310" s="60">
        <v>2.1425000000000001</v>
      </c>
      <c r="H310" s="23">
        <v>1.5725</v>
      </c>
      <c r="I310" s="22">
        <v>0.67249999999999999</v>
      </c>
      <c r="J310" s="25">
        <v>0.29249999999999998</v>
      </c>
      <c r="K310" s="21">
        <v>4.68</v>
      </c>
      <c r="L310" s="60">
        <v>1.1599999999999999</v>
      </c>
      <c r="M310" s="22">
        <v>1.2524999999999999</v>
      </c>
      <c r="N310" s="22">
        <v>0.34749999999999998</v>
      </c>
      <c r="O310" s="25">
        <v>0.29499999999999998</v>
      </c>
      <c r="P310" s="21">
        <v>3.0550000000000002</v>
      </c>
      <c r="Q310" s="21">
        <v>10.654999999999999</v>
      </c>
      <c r="R310" s="94">
        <v>2.125</v>
      </c>
      <c r="S310" s="83">
        <v>69.5</v>
      </c>
      <c r="T310" s="88">
        <v>85</v>
      </c>
      <c r="U310" s="142">
        <v>91.75</v>
      </c>
      <c r="V310" s="88">
        <v>91.25</v>
      </c>
      <c r="W310" s="88">
        <v>76.25</v>
      </c>
      <c r="X310" s="88">
        <v>63.75</v>
      </c>
      <c r="Y310" s="156">
        <v>58.75</v>
      </c>
      <c r="Z310" s="83">
        <v>24.5</v>
      </c>
      <c r="AA310" s="88">
        <v>16.25</v>
      </c>
      <c r="AB310" s="88">
        <v>8</v>
      </c>
      <c r="AC310" s="88">
        <v>42.5</v>
      </c>
      <c r="AD310" s="142">
        <v>15</v>
      </c>
      <c r="AE310" s="88">
        <v>15</v>
      </c>
      <c r="AF310" s="88">
        <v>30</v>
      </c>
      <c r="AG310" s="88">
        <v>38</v>
      </c>
      <c r="AH310" s="88">
        <v>92.5</v>
      </c>
      <c r="AI310" s="81">
        <v>32.0625</v>
      </c>
      <c r="AJ310" s="169">
        <v>1.5625</v>
      </c>
      <c r="AK310" s="240">
        <v>2</v>
      </c>
      <c r="AL310" s="88">
        <v>78.825000000000003</v>
      </c>
      <c r="AM310" s="88">
        <v>34.700000000000003</v>
      </c>
      <c r="AN310" s="166">
        <v>2.1944444399999998</v>
      </c>
      <c r="AO310" s="240">
        <v>1.9444444400000001</v>
      </c>
      <c r="AP310" s="94">
        <v>1.96141667</v>
      </c>
      <c r="AQ310" s="94">
        <v>1.75</v>
      </c>
      <c r="AR310" s="94">
        <f t="shared" si="13"/>
        <v>108.47543904301349</v>
      </c>
    </row>
    <row r="311" spans="2:44" x14ac:dyDescent="0.2">
      <c r="B311" s="52" t="s">
        <v>305</v>
      </c>
      <c r="C311" s="60">
        <v>1.3</v>
      </c>
      <c r="D311" s="23">
        <v>1.44</v>
      </c>
      <c r="E311" s="22">
        <v>0.39</v>
      </c>
      <c r="F311" s="21">
        <v>3.13</v>
      </c>
      <c r="G311" s="60">
        <v>1.81</v>
      </c>
      <c r="H311" s="23">
        <v>1.6274999999999999</v>
      </c>
      <c r="I311" s="22">
        <v>0.79500000000000004</v>
      </c>
      <c r="J311" s="25">
        <v>0.435</v>
      </c>
      <c r="K311" s="21">
        <v>4.6675000000000004</v>
      </c>
      <c r="L311" s="60">
        <v>1.05</v>
      </c>
      <c r="M311" s="22">
        <v>1.2275</v>
      </c>
      <c r="N311" s="22">
        <v>0.255</v>
      </c>
      <c r="O311" s="25">
        <v>0.3075</v>
      </c>
      <c r="P311" s="21">
        <v>2.84</v>
      </c>
      <c r="Q311" s="21">
        <v>10.637499999999999</v>
      </c>
      <c r="R311" s="94">
        <v>2.125</v>
      </c>
      <c r="S311" s="83">
        <v>80</v>
      </c>
      <c r="T311" s="88">
        <v>94.5</v>
      </c>
      <c r="U311" s="142">
        <v>94.75</v>
      </c>
      <c r="V311" s="88">
        <v>67</v>
      </c>
      <c r="W311" s="88">
        <v>67.5</v>
      </c>
      <c r="X311" s="88">
        <v>52.5</v>
      </c>
      <c r="Y311" s="156">
        <v>62.5</v>
      </c>
      <c r="Z311" s="83">
        <v>48.75</v>
      </c>
      <c r="AA311" s="88">
        <v>42.5</v>
      </c>
      <c r="AB311" s="88">
        <v>10</v>
      </c>
      <c r="AC311" s="88">
        <v>70</v>
      </c>
      <c r="AD311" s="142">
        <v>13.75</v>
      </c>
      <c r="AE311" s="88">
        <v>37.5</v>
      </c>
      <c r="AF311" s="88">
        <v>42.5</v>
      </c>
      <c r="AG311" s="88">
        <v>37.75</v>
      </c>
      <c r="AH311" s="88">
        <v>85</v>
      </c>
      <c r="AI311" s="81">
        <v>43.46875</v>
      </c>
      <c r="AJ311" s="169">
        <v>1.9375</v>
      </c>
      <c r="AK311" s="240">
        <v>2.4375</v>
      </c>
      <c r="AL311" s="88">
        <v>72.849999999999994</v>
      </c>
      <c r="AM311" s="88">
        <v>39.075000000000003</v>
      </c>
      <c r="AN311" s="166">
        <v>2.25</v>
      </c>
      <c r="AO311" s="240">
        <v>2</v>
      </c>
      <c r="AP311" s="94">
        <v>1.9001666699999999</v>
      </c>
      <c r="AQ311" s="94">
        <v>2.25</v>
      </c>
      <c r="AR311" s="94">
        <f t="shared" si="13"/>
        <v>108.29727666072793</v>
      </c>
    </row>
    <row r="312" spans="2:44" x14ac:dyDescent="0.2">
      <c r="B312" s="52" t="s">
        <v>480</v>
      </c>
      <c r="C312" s="77">
        <v>1.3674999999999999</v>
      </c>
      <c r="D312" s="220">
        <v>1.45</v>
      </c>
      <c r="E312" s="99">
        <v>0.35249999999999998</v>
      </c>
      <c r="F312" s="101">
        <v>3.17</v>
      </c>
      <c r="G312" s="77">
        <v>2.0074999999999998</v>
      </c>
      <c r="H312" s="220">
        <v>1.5049999999999999</v>
      </c>
      <c r="I312" s="99">
        <v>0.70499999999999996</v>
      </c>
      <c r="J312" s="163">
        <v>0.435</v>
      </c>
      <c r="K312" s="101">
        <v>4.6524999999999999</v>
      </c>
      <c r="L312" s="77">
        <v>0.85499999999999998</v>
      </c>
      <c r="M312" s="99">
        <v>1.25</v>
      </c>
      <c r="N312" s="99">
        <v>0.3725</v>
      </c>
      <c r="O312" s="163">
        <v>0.315</v>
      </c>
      <c r="P312" s="101">
        <v>2.7925</v>
      </c>
      <c r="Q312" s="101">
        <v>10.615</v>
      </c>
      <c r="R312" s="94">
        <v>1.625</v>
      </c>
      <c r="S312" s="83">
        <v>85</v>
      </c>
      <c r="T312" s="145">
        <v>86.25</v>
      </c>
      <c r="U312" s="143">
        <v>92.5</v>
      </c>
      <c r="V312" s="145">
        <v>59.25</v>
      </c>
      <c r="W312" s="145">
        <v>71.25</v>
      </c>
      <c r="X312" s="145">
        <v>65</v>
      </c>
      <c r="Y312" s="164">
        <v>76.25</v>
      </c>
      <c r="Z312" s="139">
        <v>46.25</v>
      </c>
      <c r="AA312" s="145">
        <v>35</v>
      </c>
      <c r="AB312" s="145">
        <v>2.75</v>
      </c>
      <c r="AC312" s="145">
        <v>13.75</v>
      </c>
      <c r="AD312" s="143">
        <v>13.75</v>
      </c>
      <c r="AE312" s="145">
        <v>32.5</v>
      </c>
      <c r="AF312" s="145">
        <v>30.5</v>
      </c>
      <c r="AG312" s="145">
        <v>30.25</v>
      </c>
      <c r="AH312" s="145">
        <v>73.75</v>
      </c>
      <c r="AI312" s="146">
        <v>33.78125</v>
      </c>
      <c r="AJ312" s="170">
        <v>2</v>
      </c>
      <c r="AK312" s="236">
        <v>2.5625</v>
      </c>
      <c r="AL312" s="145">
        <v>78.075000000000003</v>
      </c>
      <c r="AM312" s="145">
        <v>33.450000000000003</v>
      </c>
      <c r="AN312" s="167">
        <v>1.61111111</v>
      </c>
      <c r="AO312" s="236">
        <v>2</v>
      </c>
      <c r="AP312" s="172">
        <v>2.06002778</v>
      </c>
      <c r="AQ312" s="172">
        <v>2.5</v>
      </c>
      <c r="AR312" s="94">
        <f t="shared" si="13"/>
        <v>108.06821074064648</v>
      </c>
    </row>
    <row r="313" spans="2:44" x14ac:dyDescent="0.2">
      <c r="B313" s="52" t="s">
        <v>481</v>
      </c>
      <c r="C313" s="77">
        <v>1.2</v>
      </c>
      <c r="D313" s="220">
        <v>1.43</v>
      </c>
      <c r="E313" s="99">
        <v>0.3125</v>
      </c>
      <c r="F313" s="101">
        <v>2.9424999999999999</v>
      </c>
      <c r="G313" s="77">
        <v>2.0049999999999999</v>
      </c>
      <c r="H313" s="220">
        <v>1.595</v>
      </c>
      <c r="I313" s="99">
        <v>0.77749999999999997</v>
      </c>
      <c r="J313" s="163">
        <v>0.435</v>
      </c>
      <c r="K313" s="101">
        <v>4.8125</v>
      </c>
      <c r="L313" s="77">
        <v>0.96750000000000003</v>
      </c>
      <c r="M313" s="99">
        <v>1.28</v>
      </c>
      <c r="N313" s="99">
        <v>0.33250000000000002</v>
      </c>
      <c r="O313" s="163">
        <v>0.26</v>
      </c>
      <c r="P313" s="101">
        <v>2.84</v>
      </c>
      <c r="Q313" s="101">
        <v>10.595000000000001</v>
      </c>
      <c r="R313" s="94">
        <v>2.375</v>
      </c>
      <c r="S313" s="83">
        <v>83.75</v>
      </c>
      <c r="T313" s="145">
        <v>88.25</v>
      </c>
      <c r="U313" s="143">
        <v>93.5</v>
      </c>
      <c r="V313" s="145">
        <v>81</v>
      </c>
      <c r="W313" s="145">
        <v>76.25</v>
      </c>
      <c r="X313" s="145">
        <v>70</v>
      </c>
      <c r="Y313" s="164">
        <v>69</v>
      </c>
      <c r="Z313" s="139">
        <v>22.25</v>
      </c>
      <c r="AA313" s="145">
        <v>32.5</v>
      </c>
      <c r="AB313" s="145">
        <v>3.5</v>
      </c>
      <c r="AC313" s="145">
        <v>15</v>
      </c>
      <c r="AD313" s="143">
        <v>8.75</v>
      </c>
      <c r="AE313" s="145">
        <v>25</v>
      </c>
      <c r="AF313" s="145">
        <v>30</v>
      </c>
      <c r="AG313" s="145">
        <v>30.75</v>
      </c>
      <c r="AH313" s="145">
        <v>66.25</v>
      </c>
      <c r="AI313" s="146">
        <v>28.09375</v>
      </c>
      <c r="AJ313" s="170">
        <v>1.625</v>
      </c>
      <c r="AK313" s="236">
        <v>2.25</v>
      </c>
      <c r="AL313" s="145">
        <v>76</v>
      </c>
      <c r="AM313" s="145">
        <v>36.6</v>
      </c>
      <c r="AN313" s="167">
        <v>2.1666666700000001</v>
      </c>
      <c r="AO313" s="236">
        <v>1.8333333300000001</v>
      </c>
      <c r="AP313" s="172">
        <v>1.883</v>
      </c>
      <c r="AQ313" s="172">
        <v>1.25</v>
      </c>
      <c r="AR313" s="94">
        <f t="shared" si="13"/>
        <v>107.86459658946296</v>
      </c>
    </row>
    <row r="314" spans="2:44" x14ac:dyDescent="0.2">
      <c r="B314" s="52" t="s">
        <v>80</v>
      </c>
      <c r="C314" s="77">
        <v>1.59</v>
      </c>
      <c r="D314" s="220">
        <v>1.3525</v>
      </c>
      <c r="E314" s="99">
        <v>0.32</v>
      </c>
      <c r="F314" s="101">
        <v>3.2625000000000002</v>
      </c>
      <c r="G314" s="77">
        <v>2.0299999999999998</v>
      </c>
      <c r="H314" s="220">
        <v>1.55</v>
      </c>
      <c r="I314" s="99">
        <v>0.755</v>
      </c>
      <c r="J314" s="163">
        <v>0.1875</v>
      </c>
      <c r="K314" s="101">
        <v>4.5225</v>
      </c>
      <c r="L314" s="77">
        <v>1.0925</v>
      </c>
      <c r="M314" s="99">
        <v>1.17</v>
      </c>
      <c r="N314" s="99">
        <v>0.255</v>
      </c>
      <c r="O314" s="163">
        <v>0.28000000000000003</v>
      </c>
      <c r="P314" s="101">
        <v>2.7974999999999999</v>
      </c>
      <c r="Q314" s="101">
        <v>10.5825</v>
      </c>
      <c r="R314" s="94">
        <v>3.25</v>
      </c>
      <c r="S314" s="83">
        <v>82.5</v>
      </c>
      <c r="T314" s="145">
        <v>90.25</v>
      </c>
      <c r="U314" s="143">
        <v>93</v>
      </c>
      <c r="V314" s="145">
        <v>91.25</v>
      </c>
      <c r="W314" s="145">
        <v>88.75</v>
      </c>
      <c r="X314" s="145">
        <v>75</v>
      </c>
      <c r="Y314" s="164">
        <v>73.75</v>
      </c>
      <c r="Z314" s="139">
        <v>20</v>
      </c>
      <c r="AA314" s="145">
        <v>11.25</v>
      </c>
      <c r="AB314" s="145">
        <v>2.75</v>
      </c>
      <c r="AC314" s="145">
        <v>23.75</v>
      </c>
      <c r="AD314" s="143">
        <v>11.25</v>
      </c>
      <c r="AE314" s="145">
        <v>20</v>
      </c>
      <c r="AF314" s="145">
        <v>11.25</v>
      </c>
      <c r="AG314" s="145">
        <v>13.5</v>
      </c>
      <c r="AH314" s="145">
        <v>66.25</v>
      </c>
      <c r="AI314" s="146">
        <v>20.84375</v>
      </c>
      <c r="AJ314" s="170">
        <v>1.6875</v>
      </c>
      <c r="AK314" s="236">
        <v>1.875</v>
      </c>
      <c r="AL314" s="145">
        <v>79.7</v>
      </c>
      <c r="AM314" s="145">
        <v>31.9</v>
      </c>
      <c r="AN314" s="167">
        <v>1.7222222199999999</v>
      </c>
      <c r="AO314" s="236">
        <v>2.11111111</v>
      </c>
      <c r="AP314" s="172">
        <v>1.9539444399999999</v>
      </c>
      <c r="AQ314" s="172">
        <v>1</v>
      </c>
      <c r="AR314" s="94">
        <f t="shared" si="13"/>
        <v>107.73733774497327</v>
      </c>
    </row>
    <row r="315" spans="2:44" x14ac:dyDescent="0.2">
      <c r="B315" s="52" t="s">
        <v>302</v>
      </c>
      <c r="C315" s="77">
        <v>1.4350000000000001</v>
      </c>
      <c r="D315" s="220">
        <v>1.32</v>
      </c>
      <c r="E315" s="99">
        <v>0.33500000000000002</v>
      </c>
      <c r="F315" s="101">
        <v>3.09</v>
      </c>
      <c r="G315" s="77">
        <v>2.1974999999999998</v>
      </c>
      <c r="H315" s="220">
        <v>1.54</v>
      </c>
      <c r="I315" s="99">
        <v>0.71750000000000003</v>
      </c>
      <c r="J315" s="163">
        <v>0.375</v>
      </c>
      <c r="K315" s="101">
        <v>4.83</v>
      </c>
      <c r="L315" s="77">
        <v>0.90749999999999997</v>
      </c>
      <c r="M315" s="99">
        <v>1.1200000000000001</v>
      </c>
      <c r="N315" s="99">
        <v>0.28000000000000003</v>
      </c>
      <c r="O315" s="163">
        <v>0.32750000000000001</v>
      </c>
      <c r="P315" s="101">
        <v>2.6349999999999998</v>
      </c>
      <c r="Q315" s="101">
        <v>10.555</v>
      </c>
      <c r="R315" s="94">
        <v>3</v>
      </c>
      <c r="S315" s="83">
        <v>79</v>
      </c>
      <c r="T315" s="145">
        <v>87.5</v>
      </c>
      <c r="U315" s="143">
        <v>91.25</v>
      </c>
      <c r="V315" s="145">
        <v>83.25</v>
      </c>
      <c r="W315" s="145">
        <v>78.75</v>
      </c>
      <c r="X315" s="145">
        <v>71.25</v>
      </c>
      <c r="Y315" s="164">
        <v>80</v>
      </c>
      <c r="Z315" s="139">
        <v>47</v>
      </c>
      <c r="AA315" s="145">
        <v>47.5</v>
      </c>
      <c r="AB315" s="145">
        <v>10.5</v>
      </c>
      <c r="AC315" s="145">
        <v>61.25</v>
      </c>
      <c r="AD315" s="143">
        <v>19.5</v>
      </c>
      <c r="AE315" s="145">
        <v>45</v>
      </c>
      <c r="AF315" s="145">
        <v>38.75</v>
      </c>
      <c r="AG315" s="145">
        <v>39.25</v>
      </c>
      <c r="AH315" s="145">
        <v>92.5</v>
      </c>
      <c r="AI315" s="146">
        <v>45.671875</v>
      </c>
      <c r="AJ315" s="170">
        <v>2</v>
      </c>
      <c r="AK315" s="236">
        <v>2.3125</v>
      </c>
      <c r="AL315" s="145">
        <v>76.075000000000003</v>
      </c>
      <c r="AM315" s="145">
        <v>30.975000000000001</v>
      </c>
      <c r="AN315" s="167">
        <v>1.8333333300000001</v>
      </c>
      <c r="AO315" s="236">
        <v>2.3333333299999999</v>
      </c>
      <c r="AP315" s="172">
        <v>1.9659166699999999</v>
      </c>
      <c r="AQ315" s="172">
        <v>3.5</v>
      </c>
      <c r="AR315" s="94">
        <f t="shared" si="13"/>
        <v>107.45736828709596</v>
      </c>
    </row>
    <row r="316" spans="2:44" x14ac:dyDescent="0.2">
      <c r="B316" s="52" t="s">
        <v>477</v>
      </c>
      <c r="C316" s="60">
        <v>1.0974999999999999</v>
      </c>
      <c r="D316" s="23">
        <v>1.2625</v>
      </c>
      <c r="E316" s="22">
        <v>0.28749999999999998</v>
      </c>
      <c r="F316" s="21">
        <v>3.02</v>
      </c>
      <c r="G316" s="60">
        <v>1.99</v>
      </c>
      <c r="H316" s="23">
        <v>1.5175000000000001</v>
      </c>
      <c r="I316" s="22">
        <v>0.62749999999999995</v>
      </c>
      <c r="J316" s="25">
        <v>0.39750000000000002</v>
      </c>
      <c r="K316" s="21">
        <v>4.5324999999999998</v>
      </c>
      <c r="L316" s="60">
        <v>1.1825000000000001</v>
      </c>
      <c r="M316" s="22">
        <v>1.19</v>
      </c>
      <c r="N316" s="22">
        <v>0.24249999999999999</v>
      </c>
      <c r="O316" s="25">
        <v>0.3125</v>
      </c>
      <c r="P316" s="21">
        <v>2.9275000000000002</v>
      </c>
      <c r="Q316" s="21">
        <v>10.48</v>
      </c>
      <c r="R316" s="94">
        <v>2.25</v>
      </c>
      <c r="S316" s="83">
        <v>80</v>
      </c>
      <c r="T316" s="88">
        <v>88.75</v>
      </c>
      <c r="U316" s="142">
        <v>95.75</v>
      </c>
      <c r="V316" s="88">
        <v>96.75</v>
      </c>
      <c r="W316" s="88">
        <v>91.25</v>
      </c>
      <c r="X316" s="88">
        <v>67.5</v>
      </c>
      <c r="Y316" s="156">
        <v>68.75</v>
      </c>
      <c r="Z316" s="83">
        <v>37</v>
      </c>
      <c r="AA316" s="88">
        <v>46.25</v>
      </c>
      <c r="AB316" s="88">
        <v>6.75</v>
      </c>
      <c r="AC316" s="88">
        <v>76.25</v>
      </c>
      <c r="AD316" s="142">
        <v>16.25</v>
      </c>
      <c r="AE316" s="88">
        <v>32.5</v>
      </c>
      <c r="AF316" s="88">
        <v>26.25</v>
      </c>
      <c r="AG316" s="88">
        <v>40.25</v>
      </c>
      <c r="AH316" s="88">
        <v>88.75</v>
      </c>
      <c r="AI316" s="81">
        <v>41.09375</v>
      </c>
      <c r="AJ316" s="169">
        <v>2.125</v>
      </c>
      <c r="AK316" s="240">
        <v>1.9375</v>
      </c>
      <c r="AL316" s="88">
        <v>78.150000000000006</v>
      </c>
      <c r="AM316" s="88">
        <v>37.825000000000003</v>
      </c>
      <c r="AN316" s="166">
        <v>2.13888889</v>
      </c>
      <c r="AO316" s="240">
        <v>1.9444444400000001</v>
      </c>
      <c r="AP316" s="94">
        <v>2.0637777800000001</v>
      </c>
      <c r="AQ316" s="94">
        <v>2</v>
      </c>
      <c r="AR316" s="94">
        <f t="shared" si="13"/>
        <v>106.69381522015782</v>
      </c>
    </row>
    <row r="317" spans="2:44" x14ac:dyDescent="0.2">
      <c r="B317" s="52" t="s">
        <v>298</v>
      </c>
      <c r="C317" s="77">
        <v>1.35</v>
      </c>
      <c r="D317" s="220">
        <v>1.375</v>
      </c>
      <c r="E317" s="99">
        <v>0.3075</v>
      </c>
      <c r="F317" s="101">
        <v>3.0325000000000002</v>
      </c>
      <c r="G317" s="77">
        <v>2.1575000000000002</v>
      </c>
      <c r="H317" s="220">
        <v>1.415</v>
      </c>
      <c r="I317" s="99">
        <v>0.755</v>
      </c>
      <c r="J317" s="163">
        <v>0.39</v>
      </c>
      <c r="K317" s="101">
        <v>4.7175000000000002</v>
      </c>
      <c r="L317" s="77">
        <v>0.95250000000000001</v>
      </c>
      <c r="M317" s="99">
        <v>1.095</v>
      </c>
      <c r="N317" s="99">
        <v>0.3175</v>
      </c>
      <c r="O317" s="163">
        <v>0.27500000000000002</v>
      </c>
      <c r="P317" s="101">
        <v>2.64</v>
      </c>
      <c r="Q317" s="101">
        <v>10.39</v>
      </c>
      <c r="R317" s="94">
        <v>3.125</v>
      </c>
      <c r="S317" s="83">
        <v>78.75</v>
      </c>
      <c r="T317" s="145">
        <v>95</v>
      </c>
      <c r="U317" s="143">
        <v>92.25</v>
      </c>
      <c r="V317" s="145">
        <v>72.25</v>
      </c>
      <c r="W317" s="145">
        <v>63.75</v>
      </c>
      <c r="X317" s="145">
        <v>70</v>
      </c>
      <c r="Y317" s="164">
        <v>67.5</v>
      </c>
      <c r="Z317" s="139">
        <v>40.25</v>
      </c>
      <c r="AA317" s="145">
        <v>50</v>
      </c>
      <c r="AB317" s="145">
        <v>2.75</v>
      </c>
      <c r="AC317" s="145">
        <v>13.75</v>
      </c>
      <c r="AD317" s="143">
        <v>11.25</v>
      </c>
      <c r="AE317" s="145">
        <v>35</v>
      </c>
      <c r="AF317" s="145">
        <v>18.75</v>
      </c>
      <c r="AG317" s="145">
        <v>46.25</v>
      </c>
      <c r="AH317" s="145">
        <v>78.75</v>
      </c>
      <c r="AI317" s="146">
        <v>36.0625</v>
      </c>
      <c r="AJ317" s="170">
        <v>1.9375</v>
      </c>
      <c r="AK317" s="236">
        <v>2.125</v>
      </c>
      <c r="AL317" s="145">
        <v>78.75</v>
      </c>
      <c r="AM317" s="145">
        <v>36.575000000000003</v>
      </c>
      <c r="AN317" s="167">
        <v>1.8055555599999999</v>
      </c>
      <c r="AO317" s="236">
        <v>1.8333333300000001</v>
      </c>
      <c r="AP317" s="172">
        <v>2.0215555599999999</v>
      </c>
      <c r="AQ317" s="172">
        <v>1.5</v>
      </c>
      <c r="AR317" s="94">
        <f t="shared" si="13"/>
        <v>105.77755153983202</v>
      </c>
    </row>
    <row r="318" spans="2:44" x14ac:dyDescent="0.2">
      <c r="B318" s="52" t="s">
        <v>482</v>
      </c>
      <c r="C318" s="60">
        <v>1.4025000000000001</v>
      </c>
      <c r="D318" s="23">
        <v>1.2775000000000001</v>
      </c>
      <c r="E318" s="22">
        <v>0.34499999999999997</v>
      </c>
      <c r="F318" s="21">
        <v>3.0249999999999999</v>
      </c>
      <c r="G318" s="60">
        <v>2.0550000000000002</v>
      </c>
      <c r="H318" s="23">
        <v>1.31</v>
      </c>
      <c r="I318" s="22">
        <v>0.76249999999999996</v>
      </c>
      <c r="J318" s="25">
        <v>0.41499999999999998</v>
      </c>
      <c r="K318" s="21">
        <v>4.5425000000000004</v>
      </c>
      <c r="L318" s="60">
        <v>0.88500000000000001</v>
      </c>
      <c r="M318" s="22">
        <v>1.2649999999999999</v>
      </c>
      <c r="N318" s="22">
        <v>0.42249999999999999</v>
      </c>
      <c r="O318" s="25">
        <v>0.245</v>
      </c>
      <c r="P318" s="21">
        <v>2.8174999999999999</v>
      </c>
      <c r="Q318" s="21">
        <v>10.385</v>
      </c>
      <c r="R318" s="94">
        <v>2.75</v>
      </c>
      <c r="S318" s="83">
        <v>72</v>
      </c>
      <c r="T318" s="88">
        <v>92.75</v>
      </c>
      <c r="U318" s="142">
        <v>92.25</v>
      </c>
      <c r="V318" s="88">
        <v>81.25</v>
      </c>
      <c r="W318" s="88">
        <v>93.25</v>
      </c>
      <c r="X318" s="88">
        <v>82.5</v>
      </c>
      <c r="Y318" s="156">
        <v>87.5</v>
      </c>
      <c r="Z318" s="83">
        <v>22.75</v>
      </c>
      <c r="AA318" s="88">
        <v>10</v>
      </c>
      <c r="AB318" s="88">
        <v>2.75</v>
      </c>
      <c r="AC318" s="88">
        <v>5</v>
      </c>
      <c r="AD318" s="142">
        <v>8.75</v>
      </c>
      <c r="AE318" s="88">
        <v>13.75</v>
      </c>
      <c r="AF318" s="88">
        <v>8.75</v>
      </c>
      <c r="AG318" s="88">
        <v>37.75</v>
      </c>
      <c r="AH318" s="88">
        <v>76.25</v>
      </c>
      <c r="AI318" s="81">
        <v>22.734375</v>
      </c>
      <c r="AJ318" s="169">
        <v>1.8125</v>
      </c>
      <c r="AK318" s="240">
        <v>2</v>
      </c>
      <c r="AL318" s="88">
        <v>77.575000000000003</v>
      </c>
      <c r="AM318" s="88">
        <v>32.85</v>
      </c>
      <c r="AN318" s="166">
        <v>2.0555555600000002</v>
      </c>
      <c r="AO318" s="240">
        <v>1.88888889</v>
      </c>
      <c r="AP318" s="94">
        <v>1.8992500000000001</v>
      </c>
      <c r="AQ318" s="94">
        <v>1.25</v>
      </c>
      <c r="AR318" s="94">
        <f t="shared" si="13"/>
        <v>105.72664800203614</v>
      </c>
    </row>
    <row r="319" spans="2:44" x14ac:dyDescent="0.2">
      <c r="B319" s="52" t="s">
        <v>304</v>
      </c>
      <c r="C319" s="77">
        <v>1.325</v>
      </c>
      <c r="D319" s="220">
        <v>1.29</v>
      </c>
      <c r="E319" s="99">
        <v>0.1925</v>
      </c>
      <c r="F319" s="101">
        <v>2.8075000000000001</v>
      </c>
      <c r="G319" s="77">
        <v>2.1475</v>
      </c>
      <c r="H319" s="220">
        <v>1.5375000000000001</v>
      </c>
      <c r="I319" s="99">
        <v>0.75249999999999995</v>
      </c>
      <c r="J319" s="163">
        <v>0.32</v>
      </c>
      <c r="K319" s="101">
        <v>4.7575000000000003</v>
      </c>
      <c r="L319" s="77">
        <v>1.0625</v>
      </c>
      <c r="M319" s="99">
        <v>1.0974999999999999</v>
      </c>
      <c r="N319" s="99">
        <v>0.35749999999999998</v>
      </c>
      <c r="O319" s="163">
        <v>0.2</v>
      </c>
      <c r="P319" s="101">
        <v>2.7174999999999998</v>
      </c>
      <c r="Q319" s="101">
        <v>10.282500000000001</v>
      </c>
      <c r="R319" s="94">
        <v>3</v>
      </c>
      <c r="S319" s="83">
        <v>67.5</v>
      </c>
      <c r="T319" s="145">
        <v>87.5</v>
      </c>
      <c r="U319" s="143">
        <v>96.5</v>
      </c>
      <c r="V319" s="145">
        <v>96</v>
      </c>
      <c r="W319" s="145">
        <v>87.5</v>
      </c>
      <c r="X319" s="145">
        <v>78.75</v>
      </c>
      <c r="Y319" s="164">
        <v>68.75</v>
      </c>
      <c r="Z319" s="139">
        <v>23.5</v>
      </c>
      <c r="AA319" s="145">
        <v>22.5</v>
      </c>
      <c r="AB319" s="145">
        <v>2.5</v>
      </c>
      <c r="AC319" s="145">
        <v>21.25</v>
      </c>
      <c r="AD319" s="143">
        <v>27.5</v>
      </c>
      <c r="AE319" s="145">
        <v>13.75</v>
      </c>
      <c r="AF319" s="145">
        <v>7.5</v>
      </c>
      <c r="AG319" s="145">
        <v>35.5</v>
      </c>
      <c r="AH319" s="145">
        <v>86.25</v>
      </c>
      <c r="AI319" s="146">
        <v>28.546875</v>
      </c>
      <c r="AJ319" s="170">
        <v>1.5</v>
      </c>
      <c r="AK319" s="236">
        <v>1.875</v>
      </c>
      <c r="AL319" s="145">
        <v>78.400000000000006</v>
      </c>
      <c r="AM319" s="145">
        <v>35.024999999999999</v>
      </c>
      <c r="AN319" s="167">
        <v>2.25</v>
      </c>
      <c r="AO319" s="236">
        <v>2.4444444399999998</v>
      </c>
      <c r="AP319" s="172">
        <v>2.01255556</v>
      </c>
      <c r="AQ319" s="172">
        <v>1</v>
      </c>
      <c r="AR319" s="94">
        <f t="shared" si="13"/>
        <v>104.68312547722067</v>
      </c>
    </row>
    <row r="320" spans="2:44" x14ac:dyDescent="0.2">
      <c r="B320" s="52" t="s">
        <v>476</v>
      </c>
      <c r="C320" s="77">
        <v>1.2050000000000001</v>
      </c>
      <c r="D320" s="220">
        <v>1.4375</v>
      </c>
      <c r="E320" s="99">
        <v>0.31</v>
      </c>
      <c r="F320" s="101">
        <v>2.9525000000000001</v>
      </c>
      <c r="G320" s="77">
        <v>2.1800000000000002</v>
      </c>
      <c r="H320" s="220">
        <v>1.5874999999999999</v>
      </c>
      <c r="I320" s="99">
        <v>0.70250000000000001</v>
      </c>
      <c r="J320" s="163">
        <v>0.35</v>
      </c>
      <c r="K320" s="101">
        <v>4.82</v>
      </c>
      <c r="L320" s="77">
        <v>0.79500000000000004</v>
      </c>
      <c r="M320" s="99">
        <v>1.125</v>
      </c>
      <c r="N320" s="99">
        <v>0.17499999999999999</v>
      </c>
      <c r="O320" s="163">
        <v>0.19750000000000001</v>
      </c>
      <c r="P320" s="101">
        <v>2.2925</v>
      </c>
      <c r="Q320" s="101">
        <v>10.065</v>
      </c>
      <c r="R320" s="94">
        <v>3</v>
      </c>
      <c r="S320" s="83">
        <v>73.75</v>
      </c>
      <c r="T320" s="145">
        <v>88.25</v>
      </c>
      <c r="U320" s="143">
        <v>82.5</v>
      </c>
      <c r="V320" s="145">
        <v>58.75</v>
      </c>
      <c r="W320" s="145">
        <v>55</v>
      </c>
      <c r="X320" s="145">
        <v>31.25</v>
      </c>
      <c r="Y320" s="164">
        <v>23.75</v>
      </c>
      <c r="Z320" s="139">
        <v>44.25</v>
      </c>
      <c r="AA320" s="145">
        <v>53.75</v>
      </c>
      <c r="AB320" s="145">
        <v>20</v>
      </c>
      <c r="AC320" s="145">
        <v>100</v>
      </c>
      <c r="AD320" s="143">
        <v>43.75</v>
      </c>
      <c r="AE320" s="145">
        <v>75</v>
      </c>
      <c r="AF320" s="145">
        <v>92.5</v>
      </c>
      <c r="AG320" s="145">
        <v>58.25</v>
      </c>
      <c r="AH320" s="145">
        <v>93.75</v>
      </c>
      <c r="AI320" s="146">
        <v>65.15625</v>
      </c>
      <c r="AJ320" s="170">
        <v>1.71875</v>
      </c>
      <c r="AK320" s="236">
        <v>2.5</v>
      </c>
      <c r="AL320" s="145">
        <v>79.825000000000003</v>
      </c>
      <c r="AM320" s="145">
        <v>38.15</v>
      </c>
      <c r="AN320" s="167">
        <v>2.5833333299999999</v>
      </c>
      <c r="AO320" s="236">
        <v>2.1666666700000001</v>
      </c>
      <c r="AP320" s="172">
        <v>2.2719999999999998</v>
      </c>
      <c r="AQ320" s="172">
        <v>4.25</v>
      </c>
      <c r="AR320" s="94">
        <f t="shared" si="13"/>
        <v>102.46882158310002</v>
      </c>
    </row>
    <row r="321" spans="2:44" x14ac:dyDescent="0.2">
      <c r="B321" s="52" t="s">
        <v>131</v>
      </c>
      <c r="C321" s="60">
        <v>1.2575000000000001</v>
      </c>
      <c r="D321" s="23">
        <v>1.5075000000000001</v>
      </c>
      <c r="E321" s="22">
        <v>0.2</v>
      </c>
      <c r="F321" s="21">
        <v>2.9649999999999999</v>
      </c>
      <c r="G321" s="60">
        <v>2.1549999999999998</v>
      </c>
      <c r="H321" s="23">
        <v>1.3625</v>
      </c>
      <c r="I321" s="22">
        <v>0.61</v>
      </c>
      <c r="J321" s="25">
        <v>0.34749999999999998</v>
      </c>
      <c r="K321" s="21">
        <v>4.4749999999999996</v>
      </c>
      <c r="L321" s="60">
        <v>0.90249999999999997</v>
      </c>
      <c r="M321" s="22">
        <v>1.0525</v>
      </c>
      <c r="N321" s="22">
        <v>0.20499999999999999</v>
      </c>
      <c r="O321" s="25">
        <v>0.32500000000000001</v>
      </c>
      <c r="P321" s="21">
        <v>2.4849999999999999</v>
      </c>
      <c r="Q321" s="21">
        <v>9.9250000000000007</v>
      </c>
      <c r="R321" s="94">
        <v>0.75</v>
      </c>
      <c r="S321" s="83">
        <v>33.75</v>
      </c>
      <c r="T321" s="88">
        <v>52.5</v>
      </c>
      <c r="U321" s="142">
        <v>77.5</v>
      </c>
      <c r="V321" s="88">
        <v>66.75</v>
      </c>
      <c r="W321" s="88">
        <v>46.25</v>
      </c>
      <c r="X321" s="88">
        <v>35</v>
      </c>
      <c r="Y321" s="156">
        <v>45</v>
      </c>
      <c r="Z321" s="83">
        <v>20.25</v>
      </c>
      <c r="AA321" s="88">
        <v>78.75</v>
      </c>
      <c r="AB321" s="88">
        <v>23.25</v>
      </c>
      <c r="AC321" s="88">
        <v>76.25</v>
      </c>
      <c r="AD321" s="142">
        <v>22.5</v>
      </c>
      <c r="AE321" s="88">
        <v>62.5</v>
      </c>
      <c r="AF321" s="88">
        <v>40</v>
      </c>
      <c r="AG321" s="88">
        <v>40.25</v>
      </c>
      <c r="AH321" s="88">
        <v>88.75</v>
      </c>
      <c r="AI321" s="81">
        <v>50.34375</v>
      </c>
      <c r="AJ321" s="169">
        <v>1.4375</v>
      </c>
      <c r="AK321" s="240">
        <v>2</v>
      </c>
      <c r="AL321" s="88">
        <v>79.674999999999997</v>
      </c>
      <c r="AM321" s="88">
        <v>33.475000000000001</v>
      </c>
      <c r="AN321" s="166">
        <v>1.8333333300000001</v>
      </c>
      <c r="AO321" s="240">
        <v>1.5</v>
      </c>
      <c r="AP321" s="94">
        <v>1.83758333</v>
      </c>
      <c r="AQ321" s="94">
        <v>3</v>
      </c>
      <c r="AR321" s="94">
        <f t="shared" si="13"/>
        <v>101.04352252481547</v>
      </c>
    </row>
    <row r="322" spans="2:44" x14ac:dyDescent="0.2">
      <c r="B322" s="181" t="s">
        <v>132</v>
      </c>
      <c r="C322" s="185">
        <v>1.47</v>
      </c>
      <c r="D322" s="211">
        <v>1.49</v>
      </c>
      <c r="E322" s="209">
        <v>0.38500000000000001</v>
      </c>
      <c r="F322" s="189">
        <v>3.3450000000000002</v>
      </c>
      <c r="G322" s="185">
        <v>2.0699999999999998</v>
      </c>
      <c r="H322" s="211">
        <v>1.5275000000000001</v>
      </c>
      <c r="I322" s="209">
        <v>0.76</v>
      </c>
      <c r="J322" s="212">
        <v>0.33250000000000002</v>
      </c>
      <c r="K322" s="189">
        <v>4.6900000000000004</v>
      </c>
      <c r="L322" s="185">
        <v>0.4425</v>
      </c>
      <c r="M322" s="209">
        <v>0.96250000000000002</v>
      </c>
      <c r="N322" s="209">
        <v>0.13750000000000001</v>
      </c>
      <c r="O322" s="212">
        <v>0.2525</v>
      </c>
      <c r="P322" s="189">
        <v>1.7949999999999999</v>
      </c>
      <c r="Q322" s="189">
        <v>9.83</v>
      </c>
      <c r="R322" s="94">
        <v>3</v>
      </c>
      <c r="S322" s="256">
        <v>80</v>
      </c>
      <c r="T322" s="257">
        <v>86.25</v>
      </c>
      <c r="U322" s="269">
        <v>83.75</v>
      </c>
      <c r="V322" s="257">
        <v>15.5</v>
      </c>
      <c r="W322" s="257">
        <v>30</v>
      </c>
      <c r="X322" s="257">
        <v>6.25</v>
      </c>
      <c r="Y322" s="258">
        <v>4.25</v>
      </c>
      <c r="Z322" s="256">
        <v>52.5</v>
      </c>
      <c r="AA322" s="257">
        <v>67.5</v>
      </c>
      <c r="AB322" s="257">
        <v>81.25</v>
      </c>
      <c r="AC322" s="257">
        <v>100</v>
      </c>
      <c r="AD322" s="269">
        <v>67.5</v>
      </c>
      <c r="AE322" s="257">
        <v>27.5</v>
      </c>
      <c r="AF322" s="257">
        <v>95</v>
      </c>
      <c r="AG322" s="257">
        <v>68.25</v>
      </c>
      <c r="AH322" s="257">
        <v>87.5</v>
      </c>
      <c r="AI322" s="264">
        <v>69.546875</v>
      </c>
      <c r="AJ322" s="270">
        <v>2.25</v>
      </c>
      <c r="AK322" s="261">
        <v>2</v>
      </c>
      <c r="AL322" s="257">
        <v>80.55</v>
      </c>
      <c r="AM322" s="257">
        <v>46.274999999999999</v>
      </c>
      <c r="AN322" s="260">
        <v>2.8055555600000002</v>
      </c>
      <c r="AO322" s="261">
        <v>2.8333333299999999</v>
      </c>
      <c r="AP322" s="202">
        <v>2.5783888899999998</v>
      </c>
      <c r="AQ322" s="202">
        <v>4.25</v>
      </c>
      <c r="AR322" s="94">
        <f t="shared" si="13"/>
        <v>100.07635530669381</v>
      </c>
    </row>
    <row r="323" spans="2:44" x14ac:dyDescent="0.2">
      <c r="B323" s="52" t="s">
        <v>7</v>
      </c>
      <c r="C323" s="53">
        <v>1.3274999999999999</v>
      </c>
      <c r="D323" s="220">
        <v>1.44</v>
      </c>
      <c r="E323" s="99">
        <v>0.21</v>
      </c>
      <c r="F323" s="101">
        <v>2.9775</v>
      </c>
      <c r="G323" s="77">
        <v>2.2050000000000001</v>
      </c>
      <c r="H323" s="220">
        <v>1.3625</v>
      </c>
      <c r="I323" s="99">
        <v>0.61</v>
      </c>
      <c r="J323" s="163">
        <v>0.41749999999999998</v>
      </c>
      <c r="K323" s="101">
        <v>4.5949999999999998</v>
      </c>
      <c r="L323" s="77">
        <v>0.78249999999999997</v>
      </c>
      <c r="M323" s="99">
        <v>0.98</v>
      </c>
      <c r="N323" s="99">
        <v>0.22500000000000001</v>
      </c>
      <c r="O323" s="163">
        <v>0.26250000000000001</v>
      </c>
      <c r="P323" s="101">
        <v>2.25</v>
      </c>
      <c r="Q323" s="101">
        <v>9.8224999999999998</v>
      </c>
      <c r="R323" s="94">
        <v>1.625</v>
      </c>
      <c r="S323" s="83">
        <v>52.5</v>
      </c>
      <c r="T323" s="145">
        <v>68.75</v>
      </c>
      <c r="U323" s="143">
        <v>78.75</v>
      </c>
      <c r="V323" s="145">
        <v>38.75</v>
      </c>
      <c r="W323" s="145">
        <v>23</v>
      </c>
      <c r="X323" s="145">
        <v>11.25</v>
      </c>
      <c r="Y323" s="164">
        <v>8</v>
      </c>
      <c r="Z323" s="139">
        <v>17.5</v>
      </c>
      <c r="AA323" s="145">
        <v>43.75</v>
      </c>
      <c r="AB323" s="145">
        <v>4.75</v>
      </c>
      <c r="AC323" s="145">
        <v>37.5</v>
      </c>
      <c r="AD323" s="143">
        <v>10</v>
      </c>
      <c r="AE323" s="145">
        <v>32.5</v>
      </c>
      <c r="AF323" s="145">
        <v>61.25</v>
      </c>
      <c r="AG323" s="145">
        <v>31.25</v>
      </c>
      <c r="AH323" s="145">
        <v>91.25</v>
      </c>
      <c r="AI323" s="146">
        <v>38.578125</v>
      </c>
      <c r="AJ323" s="170">
        <v>1.8125</v>
      </c>
      <c r="AK323" s="236">
        <v>2</v>
      </c>
      <c r="AL323" s="145">
        <v>77.674999999999997</v>
      </c>
      <c r="AM323" s="145">
        <v>36.6</v>
      </c>
      <c r="AN323" s="167">
        <v>1.7222222199999999</v>
      </c>
      <c r="AO323" s="236">
        <v>1.5</v>
      </c>
      <c r="AP323" s="172">
        <v>1.8431388900000001</v>
      </c>
      <c r="AQ323" s="172">
        <v>1.5</v>
      </c>
      <c r="AR323" s="94">
        <f t="shared" si="13"/>
        <v>100</v>
      </c>
    </row>
    <row r="324" spans="2:44" x14ac:dyDescent="0.2">
      <c r="B324" s="52" t="s">
        <v>120</v>
      </c>
      <c r="C324" s="53">
        <v>1.47</v>
      </c>
      <c r="D324" s="220">
        <v>1.43</v>
      </c>
      <c r="E324" s="99">
        <v>0.26500000000000001</v>
      </c>
      <c r="F324" s="101">
        <v>2.7925</v>
      </c>
      <c r="G324" s="77">
        <v>2.0225</v>
      </c>
      <c r="H324" s="220">
        <v>1.4775</v>
      </c>
      <c r="I324" s="99">
        <v>0.7</v>
      </c>
      <c r="J324" s="163">
        <v>0.32750000000000001</v>
      </c>
      <c r="K324" s="101">
        <v>4.5274999999999999</v>
      </c>
      <c r="L324" s="77">
        <v>0.82499999999999996</v>
      </c>
      <c r="M324" s="99">
        <v>1.01</v>
      </c>
      <c r="N324" s="99">
        <v>0.125</v>
      </c>
      <c r="O324" s="163">
        <v>0.32500000000000001</v>
      </c>
      <c r="P324" s="101">
        <v>2.2850000000000001</v>
      </c>
      <c r="Q324" s="101">
        <v>9.6050000000000004</v>
      </c>
      <c r="R324" s="94">
        <v>2.125</v>
      </c>
      <c r="S324" s="83">
        <v>73.75</v>
      </c>
      <c r="T324" s="145">
        <v>83.75</v>
      </c>
      <c r="U324" s="143">
        <v>89.25</v>
      </c>
      <c r="V324" s="145">
        <v>62.5</v>
      </c>
      <c r="W324" s="145">
        <v>53.75</v>
      </c>
      <c r="X324" s="145">
        <v>43.75</v>
      </c>
      <c r="Y324" s="164">
        <v>56.25</v>
      </c>
      <c r="Z324" s="139">
        <v>24.75</v>
      </c>
      <c r="AA324" s="145">
        <v>58.75</v>
      </c>
      <c r="AB324" s="145">
        <v>10</v>
      </c>
      <c r="AC324" s="145">
        <v>82.5</v>
      </c>
      <c r="AD324" s="143">
        <v>17.5</v>
      </c>
      <c r="AE324" s="145">
        <v>50</v>
      </c>
      <c r="AF324" s="145">
        <v>78.75</v>
      </c>
      <c r="AG324" s="145">
        <v>37</v>
      </c>
      <c r="AH324" s="145">
        <v>71.25</v>
      </c>
      <c r="AI324" s="146">
        <v>48.03125</v>
      </c>
      <c r="AJ324" s="170">
        <v>1.5</v>
      </c>
      <c r="AK324" s="236">
        <v>2.3125</v>
      </c>
      <c r="AL324" s="145">
        <v>76.55</v>
      </c>
      <c r="AM324" s="145">
        <v>35.35</v>
      </c>
      <c r="AN324" s="167">
        <v>2.25</v>
      </c>
      <c r="AO324" s="236">
        <v>1.8333333300000001</v>
      </c>
      <c r="AP324" s="172">
        <v>1.88966667</v>
      </c>
      <c r="AQ324" s="172">
        <v>2.75</v>
      </c>
      <c r="AR324" s="94">
        <f t="shared" si="13"/>
        <v>97.785696105879367</v>
      </c>
    </row>
    <row r="325" spans="2:44" x14ac:dyDescent="0.2">
      <c r="B325" s="52" t="s">
        <v>300</v>
      </c>
      <c r="C325" s="53">
        <v>1.1924999999999999</v>
      </c>
      <c r="D325" s="220">
        <v>1.4225000000000001</v>
      </c>
      <c r="E325" s="99">
        <v>0.28999999999999998</v>
      </c>
      <c r="F325" s="101">
        <v>2.9049999999999998</v>
      </c>
      <c r="G325" s="77">
        <v>1.9350000000000001</v>
      </c>
      <c r="H325" s="220">
        <v>1.3875</v>
      </c>
      <c r="I325" s="99">
        <v>0.61750000000000005</v>
      </c>
      <c r="J325" s="163">
        <v>0.33</v>
      </c>
      <c r="K325" s="101">
        <v>4.2699999999999996</v>
      </c>
      <c r="L325" s="77">
        <v>0.86250000000000004</v>
      </c>
      <c r="M325" s="99">
        <v>1.0874999999999999</v>
      </c>
      <c r="N325" s="99">
        <v>0.13750000000000001</v>
      </c>
      <c r="O325" s="163">
        <v>0.23</v>
      </c>
      <c r="P325" s="101">
        <v>2.3174999999999999</v>
      </c>
      <c r="Q325" s="101">
        <v>9.4924999999999997</v>
      </c>
      <c r="R325" s="94">
        <v>2.5</v>
      </c>
      <c r="S325" s="83">
        <v>75</v>
      </c>
      <c r="T325" s="145">
        <v>83.75</v>
      </c>
      <c r="U325" s="143">
        <v>86.75</v>
      </c>
      <c r="V325" s="145">
        <v>57.5</v>
      </c>
      <c r="W325" s="145">
        <v>39.25</v>
      </c>
      <c r="X325" s="145">
        <v>30.5</v>
      </c>
      <c r="Y325" s="164">
        <v>23.75</v>
      </c>
      <c r="Z325" s="139">
        <v>24.5</v>
      </c>
      <c r="AA325" s="145">
        <v>78.75</v>
      </c>
      <c r="AB325" s="145">
        <v>4.25</v>
      </c>
      <c r="AC325" s="145">
        <v>47.5</v>
      </c>
      <c r="AD325" s="143">
        <v>15</v>
      </c>
      <c r="AE325" s="145">
        <v>42.5</v>
      </c>
      <c r="AF325" s="145">
        <v>78.75</v>
      </c>
      <c r="AG325" s="145">
        <v>49.25</v>
      </c>
      <c r="AH325" s="145">
        <v>95</v>
      </c>
      <c r="AI325" s="146">
        <v>51.203125</v>
      </c>
      <c r="AJ325" s="170">
        <v>1.4375</v>
      </c>
      <c r="AK325" s="236">
        <v>2.1875</v>
      </c>
      <c r="AL325" s="145">
        <v>75.674999999999997</v>
      </c>
      <c r="AM325" s="145">
        <v>33.774999999999999</v>
      </c>
      <c r="AN325" s="167">
        <v>1.4444444400000001</v>
      </c>
      <c r="AO325" s="236">
        <v>1.2222222199999999</v>
      </c>
      <c r="AP325" s="172">
        <v>1.5846388899999999</v>
      </c>
      <c r="AQ325" s="172">
        <v>3.75</v>
      </c>
      <c r="AR325" s="94">
        <f t="shared" si="13"/>
        <v>96.64036650547213</v>
      </c>
    </row>
    <row r="326" spans="2:44" x14ac:dyDescent="0.2">
      <c r="B326" s="52" t="s">
        <v>301</v>
      </c>
      <c r="C326" s="53">
        <v>1.2575000000000001</v>
      </c>
      <c r="D326" s="220">
        <v>1.33</v>
      </c>
      <c r="E326" s="99">
        <v>0.24</v>
      </c>
      <c r="F326" s="101">
        <v>2.8275000000000001</v>
      </c>
      <c r="G326" s="77">
        <v>2.1</v>
      </c>
      <c r="H326" s="220">
        <v>1.2875000000000001</v>
      </c>
      <c r="I326" s="99">
        <v>0.65749999999999997</v>
      </c>
      <c r="J326" s="163">
        <v>0.3775</v>
      </c>
      <c r="K326" s="101">
        <v>4.4225000000000003</v>
      </c>
      <c r="L326" s="77">
        <v>0.95750000000000002</v>
      </c>
      <c r="M326" s="99">
        <v>0.9425</v>
      </c>
      <c r="N326" s="99">
        <v>0.13750000000000001</v>
      </c>
      <c r="O326" s="163">
        <v>0.1925</v>
      </c>
      <c r="P326" s="101">
        <v>2.23</v>
      </c>
      <c r="Q326" s="101">
        <v>9.48</v>
      </c>
      <c r="R326" s="94">
        <v>2.25</v>
      </c>
      <c r="S326" s="83">
        <v>61.25</v>
      </c>
      <c r="T326" s="145">
        <v>77.5</v>
      </c>
      <c r="U326" s="143">
        <v>88.75</v>
      </c>
      <c r="V326" s="145">
        <v>76.25</v>
      </c>
      <c r="W326" s="145">
        <v>52.5</v>
      </c>
      <c r="X326" s="145">
        <v>16.25</v>
      </c>
      <c r="Y326" s="164">
        <v>16.25</v>
      </c>
      <c r="Z326" s="139">
        <v>27.75</v>
      </c>
      <c r="AA326" s="145">
        <v>68.75</v>
      </c>
      <c r="AB326" s="145">
        <v>2.75</v>
      </c>
      <c r="AC326" s="145">
        <v>65</v>
      </c>
      <c r="AD326" s="143">
        <v>10</v>
      </c>
      <c r="AE326" s="145">
        <v>55</v>
      </c>
      <c r="AF326" s="145">
        <v>56.25</v>
      </c>
      <c r="AG326" s="145">
        <v>41.75</v>
      </c>
      <c r="AH326" s="145">
        <v>95</v>
      </c>
      <c r="AI326" s="146">
        <v>48.546875</v>
      </c>
      <c r="AJ326" s="170">
        <v>1.3125</v>
      </c>
      <c r="AK326" s="236">
        <v>1.5625</v>
      </c>
      <c r="AL326" s="145">
        <v>72.825000000000003</v>
      </c>
      <c r="AM326" s="145">
        <v>32.524999999999999</v>
      </c>
      <c r="AN326" s="167">
        <v>1.1666666699999999</v>
      </c>
      <c r="AO326" s="236">
        <v>1.5555555599999999</v>
      </c>
      <c r="AP326" s="172">
        <v>1.3143611100000001</v>
      </c>
      <c r="AQ326" s="172">
        <v>4.25</v>
      </c>
      <c r="AR326" s="94">
        <f t="shared" ref="AR326" si="14">Q326/Q$323*100</f>
        <v>96.513107660982442</v>
      </c>
    </row>
    <row r="327" spans="2:44" x14ac:dyDescent="0.2">
      <c r="B327" s="52"/>
      <c r="C327" s="182"/>
      <c r="D327" s="236"/>
      <c r="E327" s="167"/>
      <c r="F327" s="172"/>
      <c r="G327" s="227"/>
      <c r="H327" s="236"/>
      <c r="I327" s="167"/>
      <c r="J327" s="223"/>
      <c r="K327" s="172"/>
      <c r="L327" s="227"/>
      <c r="M327" s="167"/>
      <c r="N327" s="167"/>
      <c r="O327" s="223"/>
      <c r="P327" s="172"/>
      <c r="Q327" s="172"/>
      <c r="R327" s="172"/>
      <c r="S327" s="139"/>
      <c r="T327" s="145"/>
      <c r="U327" s="143"/>
      <c r="V327" s="145"/>
      <c r="W327" s="145"/>
      <c r="X327" s="145"/>
      <c r="Y327" s="164"/>
      <c r="Z327" s="139"/>
      <c r="AA327" s="145"/>
      <c r="AB327" s="145"/>
      <c r="AC327" s="145"/>
      <c r="AD327" s="143"/>
      <c r="AE327" s="145"/>
      <c r="AF327" s="145"/>
      <c r="AG327" s="145"/>
      <c r="AH327" s="145"/>
      <c r="AI327" s="146"/>
      <c r="AJ327" s="164"/>
      <c r="AK327" s="143"/>
      <c r="AL327" s="145"/>
      <c r="AM327" s="145"/>
      <c r="AN327" s="145"/>
      <c r="AO327" s="143"/>
      <c r="AP327" s="146"/>
      <c r="AQ327" s="146"/>
      <c r="AR327" s="94"/>
    </row>
    <row r="328" spans="2:44" x14ac:dyDescent="0.2">
      <c r="B328" s="52" t="s">
        <v>11</v>
      </c>
      <c r="C328" s="77">
        <v>1.341458</v>
      </c>
      <c r="D328" s="220">
        <v>1.421667</v>
      </c>
      <c r="E328" s="99">
        <v>0.30979200000000001</v>
      </c>
      <c r="F328" s="101">
        <v>3.0729169999999999</v>
      </c>
      <c r="G328" s="77">
        <v>2.0938539999999999</v>
      </c>
      <c r="H328" s="220">
        <v>1.519479</v>
      </c>
      <c r="I328" s="99">
        <v>0.70291700000000001</v>
      </c>
      <c r="J328" s="163">
        <v>0.38072899999999998</v>
      </c>
      <c r="K328" s="101">
        <v>4.6969789999999998</v>
      </c>
      <c r="L328" s="77">
        <v>0.96854200000000001</v>
      </c>
      <c r="M328" s="99">
        <v>1.1679170000000001</v>
      </c>
      <c r="N328" s="99">
        <v>0.28135399999999999</v>
      </c>
      <c r="O328" s="163">
        <v>0.28499999999999998</v>
      </c>
      <c r="P328" s="101">
        <v>2.7028129999999999</v>
      </c>
      <c r="Q328" s="101">
        <v>10.472709999999999</v>
      </c>
      <c r="R328" s="172">
        <v>2.5104169999999999</v>
      </c>
      <c r="S328" s="139">
        <v>73.385419999999996</v>
      </c>
      <c r="T328" s="145">
        <v>85.739580000000004</v>
      </c>
      <c r="U328" s="143">
        <v>90.885419999999996</v>
      </c>
      <c r="V328" s="145">
        <v>73.979169999999996</v>
      </c>
      <c r="W328" s="145">
        <v>68.666669999999996</v>
      </c>
      <c r="X328" s="145">
        <v>56.895829999999997</v>
      </c>
      <c r="Y328" s="164">
        <v>58.65625</v>
      </c>
      <c r="Z328" s="139">
        <v>30.89583</v>
      </c>
      <c r="AA328" s="145">
        <v>45.625</v>
      </c>
      <c r="AB328" s="145">
        <v>11.28125</v>
      </c>
      <c r="AC328" s="145">
        <v>54.0625</v>
      </c>
      <c r="AD328" s="143">
        <v>19.09375</v>
      </c>
      <c r="AE328" s="145">
        <v>36.458329999999997</v>
      </c>
      <c r="AF328" s="145">
        <v>42.46875</v>
      </c>
      <c r="AG328" s="145">
        <v>36.65625</v>
      </c>
      <c r="AH328" s="145">
        <v>84.041669999999996</v>
      </c>
      <c r="AI328" s="146">
        <v>40.988930000000003</v>
      </c>
      <c r="AJ328" s="170">
        <v>1.7513019999999999</v>
      </c>
      <c r="AK328" s="236">
        <v>2.1197919999999999</v>
      </c>
      <c r="AL328" s="145">
        <v>77.381249999999994</v>
      </c>
      <c r="AM328" s="145">
        <v>35.716670000000001</v>
      </c>
      <c r="AN328" s="167">
        <v>2.0601850000000002</v>
      </c>
      <c r="AO328" s="236">
        <v>1.956019</v>
      </c>
      <c r="AP328" s="172">
        <v>1.953392</v>
      </c>
      <c r="AQ328" s="172">
        <v>2.3854169999999999</v>
      </c>
      <c r="AR328" s="94"/>
    </row>
    <row r="329" spans="2:44" x14ac:dyDescent="0.2">
      <c r="B329" s="52" t="s">
        <v>12</v>
      </c>
      <c r="C329" s="77">
        <v>0.28249999999999997</v>
      </c>
      <c r="D329" s="220">
        <v>0.2198</v>
      </c>
      <c r="E329" s="99">
        <v>0.12989999999999999</v>
      </c>
      <c r="F329" s="101">
        <v>0.43790000000000001</v>
      </c>
      <c r="G329" s="77">
        <v>0.30530000000000002</v>
      </c>
      <c r="H329" s="220">
        <v>0.18110000000000001</v>
      </c>
      <c r="I329" s="99">
        <v>0.1706</v>
      </c>
      <c r="J329" s="163">
        <v>0.1618</v>
      </c>
      <c r="K329" s="101">
        <v>0.48720000000000002</v>
      </c>
      <c r="L329" s="77">
        <v>0.3357</v>
      </c>
      <c r="M329" s="99">
        <v>0.26240000000000002</v>
      </c>
      <c r="N329" s="99">
        <v>0.13389999999999999</v>
      </c>
      <c r="O329" s="163">
        <v>0.1263</v>
      </c>
      <c r="P329" s="101">
        <v>0.49</v>
      </c>
      <c r="Q329" s="101">
        <v>0.74619999999999997</v>
      </c>
      <c r="R329" s="172">
        <v>1.0126999999999999</v>
      </c>
      <c r="S329" s="139">
        <v>18.46</v>
      </c>
      <c r="T329" s="145">
        <v>11.807</v>
      </c>
      <c r="U329" s="143">
        <v>8.4352999999999998</v>
      </c>
      <c r="V329" s="145">
        <v>30.614000000000001</v>
      </c>
      <c r="W329" s="145">
        <v>27.803000000000001</v>
      </c>
      <c r="X329" s="145">
        <v>20.172999999999998</v>
      </c>
      <c r="Y329" s="164">
        <v>24.353000000000002</v>
      </c>
      <c r="Z329" s="139">
        <v>31.007000000000001</v>
      </c>
      <c r="AA329" s="145">
        <v>24.919</v>
      </c>
      <c r="AB329" s="145">
        <v>11.092000000000001</v>
      </c>
      <c r="AC329" s="145">
        <v>16.721</v>
      </c>
      <c r="AD329" s="143">
        <v>14.326000000000001</v>
      </c>
      <c r="AE329" s="145">
        <v>17.202999999999999</v>
      </c>
      <c r="AF329" s="145">
        <v>34.679000000000002</v>
      </c>
      <c r="AG329" s="145">
        <v>24.876999999999999</v>
      </c>
      <c r="AH329" s="145">
        <v>19.134</v>
      </c>
      <c r="AI329" s="146">
        <v>9.1420999999999992</v>
      </c>
      <c r="AJ329" s="170">
        <v>0.5595</v>
      </c>
      <c r="AK329" s="236">
        <v>0.81599999999999995</v>
      </c>
      <c r="AL329" s="145">
        <v>6.4607000000000001</v>
      </c>
      <c r="AM329" s="145">
        <v>4.8555999999999999</v>
      </c>
      <c r="AN329" s="167">
        <v>0.37769999999999998</v>
      </c>
      <c r="AO329" s="236">
        <v>0.61650000000000005</v>
      </c>
      <c r="AP329" s="172">
        <v>0.45269999999999999</v>
      </c>
      <c r="AQ329" s="172">
        <v>1.0935999999999999</v>
      </c>
      <c r="AR329" s="94"/>
    </row>
    <row r="330" spans="2:44" ht="10.5" thickBot="1" x14ac:dyDescent="0.25">
      <c r="B330" s="55" t="s">
        <v>13</v>
      </c>
      <c r="C330" s="78">
        <v>14.91581</v>
      </c>
      <c r="D330" s="237">
        <v>10.948840000000001</v>
      </c>
      <c r="E330" s="100">
        <v>29.709140000000001</v>
      </c>
      <c r="F330" s="102">
        <v>10.09375</v>
      </c>
      <c r="G330" s="78">
        <v>10.3291</v>
      </c>
      <c r="H330" s="237">
        <v>8.4432290000000005</v>
      </c>
      <c r="I330" s="100">
        <v>17.186900000000001</v>
      </c>
      <c r="J330" s="136">
        <v>30.10341</v>
      </c>
      <c r="K330" s="102">
        <v>7.347664</v>
      </c>
      <c r="L330" s="78">
        <v>24.547889999999999</v>
      </c>
      <c r="M330" s="100">
        <v>15.91578</v>
      </c>
      <c r="N330" s="100">
        <v>33.713090000000001</v>
      </c>
      <c r="O330" s="136">
        <v>31.395050000000001</v>
      </c>
      <c r="P330" s="102">
        <v>12.84075</v>
      </c>
      <c r="Q330" s="102">
        <v>5.0468400000000004</v>
      </c>
      <c r="R330" s="102">
        <v>28.572970000000002</v>
      </c>
      <c r="S330" s="78">
        <v>17.81738</v>
      </c>
      <c r="T330" s="100">
        <v>9.7543030000000002</v>
      </c>
      <c r="U330" s="237">
        <v>6.5741370000000003</v>
      </c>
      <c r="V330" s="100">
        <v>29.311419999999998</v>
      </c>
      <c r="W330" s="100">
        <v>28.679829999999999</v>
      </c>
      <c r="X330" s="100">
        <v>25.11478</v>
      </c>
      <c r="Y330" s="98">
        <v>29.408740000000002</v>
      </c>
      <c r="Z330" s="78">
        <v>71.144900000000007</v>
      </c>
      <c r="AA330" s="100">
        <v>38.717489999999998</v>
      </c>
      <c r="AB330" s="100">
        <v>69.698400000000007</v>
      </c>
      <c r="AC330" s="100">
        <v>21.925450000000001</v>
      </c>
      <c r="AD330" s="237">
        <v>53.189900000000002</v>
      </c>
      <c r="AE330" s="100">
        <v>33.422910000000002</v>
      </c>
      <c r="AF330" s="100">
        <v>57.839530000000003</v>
      </c>
      <c r="AG330" s="100">
        <v>48.071179999999998</v>
      </c>
      <c r="AH330" s="100">
        <v>16.126830000000002</v>
      </c>
      <c r="AI330" s="102">
        <v>15.798410000000001</v>
      </c>
      <c r="AJ330" s="98">
        <v>22.62818</v>
      </c>
      <c r="AK330" s="237">
        <v>27.265180000000001</v>
      </c>
      <c r="AL330" s="100">
        <v>5.9138989999999998</v>
      </c>
      <c r="AM330" s="100">
        <v>9.629543</v>
      </c>
      <c r="AN330" s="100">
        <v>12.985010000000001</v>
      </c>
      <c r="AO330" s="237">
        <v>22.324839999999998</v>
      </c>
      <c r="AP330" s="102">
        <v>16.414249999999999</v>
      </c>
      <c r="AQ330" s="102">
        <v>32.473880000000001</v>
      </c>
      <c r="AR330" s="106"/>
    </row>
    <row r="331" spans="2:44" ht="11.25" customHeight="1" x14ac:dyDescent="0.2">
      <c r="B331" s="305" t="s">
        <v>233</v>
      </c>
      <c r="C331" s="306"/>
      <c r="D331" s="306"/>
      <c r="E331" s="306"/>
      <c r="F331" s="306"/>
      <c r="G331" s="306"/>
      <c r="H331" s="306"/>
      <c r="I331" s="306"/>
      <c r="J331" s="306"/>
      <c r="K331" s="306"/>
      <c r="L331" s="306"/>
      <c r="M331" s="306"/>
      <c r="N331" s="306"/>
      <c r="O331" s="306"/>
      <c r="P331" s="306"/>
      <c r="Q331" s="306"/>
      <c r="R331" s="306"/>
      <c r="S331" s="306"/>
      <c r="T331" s="306"/>
      <c r="U331" s="306"/>
      <c r="V331" s="306"/>
      <c r="W331" s="306"/>
      <c r="X331" s="306"/>
      <c r="Y331" s="306"/>
      <c r="Z331" s="306"/>
      <c r="AA331" s="306"/>
      <c r="AB331" s="306"/>
      <c r="AC331" s="306"/>
      <c r="AD331" s="306"/>
      <c r="AE331" s="306"/>
      <c r="AF331" s="306"/>
      <c r="AG331" s="306"/>
      <c r="AH331" s="306"/>
      <c r="AI331" s="306"/>
      <c r="AJ331" s="306"/>
      <c r="AK331" s="306"/>
      <c r="AL331" s="306"/>
      <c r="AM331" s="306"/>
      <c r="AN331" s="306"/>
      <c r="AO331" s="306"/>
      <c r="AP331" s="306"/>
      <c r="AQ331" s="306"/>
      <c r="AR331" s="307"/>
    </row>
    <row r="332" spans="2:44" ht="11.25" customHeight="1" x14ac:dyDescent="0.2">
      <c r="B332" s="308" t="s">
        <v>606</v>
      </c>
      <c r="C332" s="309"/>
      <c r="D332" s="309"/>
      <c r="E332" s="309"/>
      <c r="F332" s="309"/>
      <c r="G332" s="309"/>
      <c r="H332" s="309"/>
      <c r="I332" s="309"/>
      <c r="J332" s="309"/>
      <c r="K332" s="309"/>
      <c r="L332" s="309"/>
      <c r="M332" s="309"/>
      <c r="N332" s="309"/>
      <c r="O332" s="309"/>
      <c r="P332" s="309"/>
      <c r="Q332" s="309"/>
      <c r="R332" s="309"/>
      <c r="S332" s="309"/>
      <c r="T332" s="309"/>
      <c r="U332" s="309"/>
      <c r="V332" s="309"/>
      <c r="W332" s="309"/>
      <c r="X332" s="309"/>
      <c r="Y332" s="309"/>
      <c r="Z332" s="309"/>
      <c r="AA332" s="309"/>
      <c r="AB332" s="309"/>
      <c r="AC332" s="309"/>
      <c r="AD332" s="309"/>
      <c r="AE332" s="309"/>
      <c r="AF332" s="309"/>
      <c r="AG332" s="309"/>
      <c r="AH332" s="309"/>
      <c r="AI332" s="309"/>
      <c r="AJ332" s="309"/>
      <c r="AK332" s="309"/>
      <c r="AL332" s="309"/>
      <c r="AM332" s="309"/>
      <c r="AN332" s="309"/>
      <c r="AO332" s="309"/>
      <c r="AP332" s="309"/>
      <c r="AQ332" s="309"/>
      <c r="AR332" s="310"/>
    </row>
    <row r="333" spans="2:44" ht="11.25" customHeight="1" x14ac:dyDescent="0.2">
      <c r="B333" s="308" t="s">
        <v>608</v>
      </c>
      <c r="C333" s="309"/>
      <c r="D333" s="309"/>
      <c r="E333" s="309"/>
      <c r="F333" s="309"/>
      <c r="G333" s="309"/>
      <c r="H333" s="309"/>
      <c r="I333" s="309"/>
      <c r="J333" s="309"/>
      <c r="K333" s="309"/>
      <c r="L333" s="309"/>
      <c r="M333" s="309"/>
      <c r="N333" s="309"/>
      <c r="O333" s="309"/>
      <c r="P333" s="309"/>
      <c r="Q333" s="309"/>
      <c r="R333" s="309"/>
      <c r="S333" s="309"/>
      <c r="T333" s="309"/>
      <c r="U333" s="309"/>
      <c r="V333" s="309"/>
      <c r="W333" s="309"/>
      <c r="X333" s="309"/>
      <c r="Y333" s="309"/>
      <c r="Z333" s="309"/>
      <c r="AA333" s="309"/>
      <c r="AB333" s="309"/>
      <c r="AC333" s="309"/>
      <c r="AD333" s="309"/>
      <c r="AE333" s="309"/>
      <c r="AF333" s="309"/>
      <c r="AG333" s="309"/>
      <c r="AH333" s="309"/>
      <c r="AI333" s="309"/>
      <c r="AJ333" s="309"/>
      <c r="AK333" s="309"/>
      <c r="AL333" s="309"/>
      <c r="AM333" s="309"/>
      <c r="AN333" s="309"/>
      <c r="AO333" s="309"/>
      <c r="AP333" s="309"/>
      <c r="AQ333" s="309"/>
      <c r="AR333" s="310"/>
    </row>
    <row r="334" spans="2:44" ht="11.25" customHeight="1" x14ac:dyDescent="0.2">
      <c r="B334" s="308" t="s">
        <v>607</v>
      </c>
      <c r="C334" s="309"/>
      <c r="D334" s="309"/>
      <c r="E334" s="309"/>
      <c r="F334" s="309"/>
      <c r="G334" s="309"/>
      <c r="H334" s="309"/>
      <c r="I334" s="309"/>
      <c r="J334" s="309"/>
      <c r="K334" s="309"/>
      <c r="L334" s="309"/>
      <c r="M334" s="309"/>
      <c r="N334" s="309"/>
      <c r="O334" s="309"/>
      <c r="P334" s="309"/>
      <c r="Q334" s="309"/>
      <c r="R334" s="309"/>
      <c r="S334" s="309"/>
      <c r="T334" s="309"/>
      <c r="U334" s="309"/>
      <c r="V334" s="309"/>
      <c r="W334" s="309"/>
      <c r="X334" s="309"/>
      <c r="Y334" s="309"/>
      <c r="Z334" s="309"/>
      <c r="AA334" s="309"/>
      <c r="AB334" s="309"/>
      <c r="AC334" s="309"/>
      <c r="AD334" s="309"/>
      <c r="AE334" s="309"/>
      <c r="AF334" s="309"/>
      <c r="AG334" s="309"/>
      <c r="AH334" s="309"/>
      <c r="AI334" s="309"/>
      <c r="AJ334" s="309"/>
      <c r="AK334" s="309"/>
      <c r="AL334" s="309"/>
      <c r="AM334" s="309"/>
      <c r="AN334" s="309"/>
      <c r="AO334" s="309"/>
      <c r="AP334" s="309"/>
      <c r="AQ334" s="309"/>
      <c r="AR334" s="310"/>
    </row>
    <row r="335" spans="2:44" ht="11.25" customHeight="1" thickBot="1" x14ac:dyDescent="0.25">
      <c r="B335" s="314" t="s">
        <v>611</v>
      </c>
      <c r="C335" s="315"/>
      <c r="D335" s="315"/>
      <c r="E335" s="315"/>
      <c r="F335" s="315"/>
      <c r="G335" s="315"/>
      <c r="H335" s="315"/>
      <c r="I335" s="315"/>
      <c r="J335" s="315"/>
      <c r="K335" s="315"/>
      <c r="L335" s="315"/>
      <c r="M335" s="315"/>
      <c r="N335" s="315"/>
      <c r="O335" s="315"/>
      <c r="P335" s="315"/>
      <c r="Q335" s="315"/>
      <c r="R335" s="315"/>
      <c r="S335" s="315"/>
      <c r="T335" s="315"/>
      <c r="U335" s="315"/>
      <c r="V335" s="315"/>
      <c r="W335" s="315"/>
      <c r="X335" s="315"/>
      <c r="Y335" s="315"/>
      <c r="Z335" s="315"/>
      <c r="AA335" s="315"/>
      <c r="AB335" s="315"/>
      <c r="AC335" s="315"/>
      <c r="AD335" s="315"/>
      <c r="AE335" s="315"/>
      <c r="AF335" s="315"/>
      <c r="AG335" s="315"/>
      <c r="AH335" s="315"/>
      <c r="AI335" s="315"/>
      <c r="AJ335" s="315"/>
      <c r="AK335" s="315"/>
      <c r="AL335" s="315"/>
      <c r="AM335" s="315"/>
      <c r="AN335" s="315"/>
      <c r="AO335" s="315"/>
      <c r="AP335" s="315"/>
      <c r="AQ335" s="315"/>
      <c r="AR335" s="316"/>
    </row>
    <row r="336" spans="2:44" ht="11.25" customHeight="1" x14ac:dyDescent="0.2">
      <c r="B336" s="162"/>
      <c r="C336" s="162"/>
      <c r="D336" s="162"/>
      <c r="E336" s="162"/>
      <c r="F336" s="162"/>
      <c r="G336" s="162"/>
      <c r="H336" s="162"/>
      <c r="I336" s="162"/>
      <c r="J336" s="162"/>
      <c r="K336" s="162"/>
      <c r="L336" s="162"/>
      <c r="M336" s="162"/>
      <c r="N336" s="162"/>
      <c r="O336" s="162"/>
      <c r="P336" s="162"/>
      <c r="Q336" s="162"/>
      <c r="R336" s="162"/>
    </row>
    <row r="337" spans="2:33" ht="11.25" customHeight="1" thickBot="1" x14ac:dyDescent="0.25">
      <c r="B337" s="162"/>
      <c r="C337" s="162"/>
      <c r="D337" s="162"/>
      <c r="E337" s="162"/>
      <c r="F337" s="162"/>
      <c r="G337" s="162"/>
      <c r="H337" s="162"/>
      <c r="I337" s="162"/>
      <c r="J337" s="162"/>
      <c r="K337" s="162"/>
      <c r="L337" s="162"/>
      <c r="M337" s="162"/>
      <c r="N337" s="162"/>
      <c r="O337" s="162"/>
      <c r="P337" s="162"/>
      <c r="Q337" s="162"/>
      <c r="R337" s="162"/>
    </row>
    <row r="338" spans="2:33" ht="30.5" thickBot="1" x14ac:dyDescent="0.25">
      <c r="B338" s="47" t="s">
        <v>574</v>
      </c>
      <c r="C338" s="64" t="s">
        <v>575</v>
      </c>
      <c r="D338" s="65" t="s">
        <v>576</v>
      </c>
      <c r="E338" s="87" t="s">
        <v>577</v>
      </c>
      <c r="F338" s="50" t="s">
        <v>578</v>
      </c>
      <c r="G338" s="64" t="s">
        <v>630</v>
      </c>
      <c r="H338" s="65" t="s">
        <v>631</v>
      </c>
      <c r="I338" s="65" t="s">
        <v>632</v>
      </c>
      <c r="J338" s="87" t="s">
        <v>633</v>
      </c>
      <c r="K338" s="50" t="s">
        <v>634</v>
      </c>
      <c r="L338" s="50" t="s">
        <v>150</v>
      </c>
      <c r="M338" s="64" t="s">
        <v>585</v>
      </c>
      <c r="N338" s="65" t="s">
        <v>586</v>
      </c>
      <c r="O338" s="87" t="s">
        <v>635</v>
      </c>
      <c r="P338" s="87" t="s">
        <v>636</v>
      </c>
      <c r="Q338" s="96" t="s">
        <v>637</v>
      </c>
      <c r="R338" s="64" t="s">
        <v>587</v>
      </c>
      <c r="S338" s="65" t="s">
        <v>588</v>
      </c>
      <c r="T338" s="87" t="s">
        <v>642</v>
      </c>
      <c r="U338" s="87" t="s">
        <v>638</v>
      </c>
      <c r="V338" s="87" t="s">
        <v>639</v>
      </c>
      <c r="W338" s="95" t="s">
        <v>640</v>
      </c>
      <c r="X338" s="50" t="s">
        <v>465</v>
      </c>
      <c r="Y338" s="64" t="s">
        <v>589</v>
      </c>
      <c r="Z338" s="87" t="s">
        <v>590</v>
      </c>
      <c r="AA338" s="65" t="s">
        <v>591</v>
      </c>
      <c r="AB338" s="49" t="s">
        <v>641</v>
      </c>
      <c r="AC338" s="96" t="s">
        <v>394</v>
      </c>
      <c r="AD338" s="64" t="s">
        <v>643</v>
      </c>
      <c r="AE338" s="49" t="s">
        <v>644</v>
      </c>
      <c r="AF338" s="64" t="s">
        <v>645</v>
      </c>
      <c r="AG338" s="79" t="s">
        <v>220</v>
      </c>
    </row>
    <row r="339" spans="2:33" x14ac:dyDescent="0.2">
      <c r="B339" s="51" t="s">
        <v>130</v>
      </c>
      <c r="C339" s="184">
        <v>1.72</v>
      </c>
      <c r="D339" s="235">
        <v>0.62250000000000005</v>
      </c>
      <c r="E339" s="234">
        <v>0.65500000000000003</v>
      </c>
      <c r="F339" s="188">
        <v>2.9975000000000001</v>
      </c>
      <c r="G339" s="184">
        <v>1.3574999999999999</v>
      </c>
      <c r="H339" s="234">
        <v>1.1425000000000001</v>
      </c>
      <c r="I339" s="234">
        <v>0.69</v>
      </c>
      <c r="J339" s="254">
        <v>0.53249999999999997</v>
      </c>
      <c r="K339" s="184">
        <v>3.7225000000000001</v>
      </c>
      <c r="L339" s="184">
        <v>6.72</v>
      </c>
      <c r="M339" s="274">
        <v>99.5</v>
      </c>
      <c r="N339" s="272">
        <v>97.5</v>
      </c>
      <c r="O339" s="244">
        <v>89.25</v>
      </c>
      <c r="P339" s="244">
        <v>85</v>
      </c>
      <c r="Q339" s="243">
        <v>77.5</v>
      </c>
      <c r="R339" s="274">
        <v>40</v>
      </c>
      <c r="S339" s="272">
        <v>7.5</v>
      </c>
      <c r="T339" s="244">
        <v>2.5</v>
      </c>
      <c r="U339" s="244">
        <v>2.25</v>
      </c>
      <c r="V339" s="244">
        <v>9.25</v>
      </c>
      <c r="W339" s="277">
        <v>66.25</v>
      </c>
      <c r="X339" s="263">
        <v>25.1</v>
      </c>
      <c r="Y339" s="245">
        <v>2.3333333299999999</v>
      </c>
      <c r="Z339" s="246">
        <v>2.1666666700000001</v>
      </c>
      <c r="AA339" s="248">
        <v>2.375</v>
      </c>
      <c r="AB339" s="255">
        <v>1.9</v>
      </c>
      <c r="AC339" s="247">
        <v>2.1549999999999998</v>
      </c>
      <c r="AD339" s="245">
        <v>2.2000000000000002</v>
      </c>
      <c r="AE339" s="255">
        <v>3</v>
      </c>
      <c r="AF339" s="247">
        <v>2.6</v>
      </c>
      <c r="AG339" s="94">
        <f t="shared" ref="AG339:AG354" si="15">L339/L$354*100</f>
        <v>117.89473684210525</v>
      </c>
    </row>
    <row r="340" spans="2:33" x14ac:dyDescent="0.2">
      <c r="B340" s="52" t="s">
        <v>125</v>
      </c>
      <c r="C340" s="60">
        <v>1.5925</v>
      </c>
      <c r="D340" s="23">
        <v>0.54249999999999998</v>
      </c>
      <c r="E340" s="22">
        <v>0.58250000000000002</v>
      </c>
      <c r="F340" s="21">
        <v>2.7174999999999998</v>
      </c>
      <c r="G340" s="60">
        <v>1.5149999999999999</v>
      </c>
      <c r="H340" s="22">
        <v>1.28</v>
      </c>
      <c r="I340" s="22">
        <v>0.71250000000000002</v>
      </c>
      <c r="J340" s="24">
        <v>0.47249999999999998</v>
      </c>
      <c r="K340" s="60">
        <v>3.98</v>
      </c>
      <c r="L340" s="60">
        <v>6.6974999999999998</v>
      </c>
      <c r="M340" s="83">
        <v>96.25</v>
      </c>
      <c r="N340" s="142">
        <v>98</v>
      </c>
      <c r="O340" s="88">
        <v>93</v>
      </c>
      <c r="P340" s="88">
        <v>89.5</v>
      </c>
      <c r="Q340" s="156">
        <v>68.75</v>
      </c>
      <c r="R340" s="83">
        <v>11.25</v>
      </c>
      <c r="S340" s="142">
        <v>4.25</v>
      </c>
      <c r="T340" s="88">
        <v>4.75</v>
      </c>
      <c r="U340" s="88">
        <v>18.75</v>
      </c>
      <c r="V340" s="88">
        <v>18.75</v>
      </c>
      <c r="W340" s="91">
        <v>66.25</v>
      </c>
      <c r="X340" s="81">
        <v>21.05</v>
      </c>
      <c r="Y340" s="229">
        <v>2</v>
      </c>
      <c r="Z340" s="166">
        <v>1.5833333300000001</v>
      </c>
      <c r="AA340" s="240">
        <v>2.5</v>
      </c>
      <c r="AB340" s="221">
        <v>2.4</v>
      </c>
      <c r="AC340" s="169">
        <v>2.0966666699999998</v>
      </c>
      <c r="AD340" s="229">
        <v>3.8</v>
      </c>
      <c r="AE340" s="221">
        <v>3.6</v>
      </c>
      <c r="AF340" s="169">
        <v>3.7</v>
      </c>
      <c r="AG340" s="94">
        <f t="shared" si="15"/>
        <v>117.49999999999999</v>
      </c>
    </row>
    <row r="341" spans="2:33" x14ac:dyDescent="0.2">
      <c r="B341" s="52" t="s">
        <v>579</v>
      </c>
      <c r="C341" s="60">
        <v>1.4375</v>
      </c>
      <c r="D341" s="23">
        <v>0.45250000000000001</v>
      </c>
      <c r="E341" s="22">
        <v>0.45</v>
      </c>
      <c r="F341" s="21">
        <v>2.34</v>
      </c>
      <c r="G341" s="60">
        <v>1.7350000000000001</v>
      </c>
      <c r="H341" s="22">
        <v>1.1000000000000001</v>
      </c>
      <c r="I341" s="22">
        <v>0.79749999999999999</v>
      </c>
      <c r="J341" s="24">
        <v>0.45250000000000001</v>
      </c>
      <c r="K341" s="60">
        <v>4.085</v>
      </c>
      <c r="L341" s="60">
        <v>6.4249999999999998</v>
      </c>
      <c r="M341" s="83">
        <v>86.25</v>
      </c>
      <c r="N341" s="142">
        <v>97.5</v>
      </c>
      <c r="O341" s="88">
        <v>85</v>
      </c>
      <c r="P341" s="88">
        <v>91.25</v>
      </c>
      <c r="Q341" s="156">
        <v>68.75</v>
      </c>
      <c r="R341" s="83">
        <v>4</v>
      </c>
      <c r="S341" s="142">
        <v>1.25</v>
      </c>
      <c r="T341" s="88">
        <v>3.5</v>
      </c>
      <c r="U341" s="88">
        <v>25</v>
      </c>
      <c r="V341" s="88">
        <v>10</v>
      </c>
      <c r="W341" s="91">
        <v>55</v>
      </c>
      <c r="X341" s="81">
        <v>14.75</v>
      </c>
      <c r="Y341" s="229">
        <v>1.5833333300000001</v>
      </c>
      <c r="Z341" s="166">
        <v>1.5</v>
      </c>
      <c r="AA341" s="240">
        <v>1.75</v>
      </c>
      <c r="AB341" s="221">
        <v>2</v>
      </c>
      <c r="AC341" s="169">
        <v>1.76666667</v>
      </c>
      <c r="AD341" s="229">
        <v>2.8</v>
      </c>
      <c r="AE341" s="221">
        <v>1.8</v>
      </c>
      <c r="AF341" s="169">
        <v>2.2999999999999998</v>
      </c>
      <c r="AG341" s="94">
        <f t="shared" si="15"/>
        <v>112.71929824561401</v>
      </c>
    </row>
    <row r="342" spans="2:33" x14ac:dyDescent="0.2">
      <c r="B342" s="52" t="s">
        <v>34</v>
      </c>
      <c r="C342" s="77">
        <v>1.54</v>
      </c>
      <c r="D342" s="220">
        <v>0.63249999999999995</v>
      </c>
      <c r="E342" s="99">
        <v>0.48</v>
      </c>
      <c r="F342" s="101">
        <v>2.6524999999999999</v>
      </c>
      <c r="G342" s="77">
        <v>1.4325000000000001</v>
      </c>
      <c r="H342" s="99">
        <v>1.19</v>
      </c>
      <c r="I342" s="99">
        <v>0.58499999999999996</v>
      </c>
      <c r="J342" s="97">
        <v>0.55249999999999999</v>
      </c>
      <c r="K342" s="77">
        <v>3.76</v>
      </c>
      <c r="L342" s="77">
        <v>6.4124999999999996</v>
      </c>
      <c r="M342" s="83">
        <v>98.25</v>
      </c>
      <c r="N342" s="143">
        <v>98.5</v>
      </c>
      <c r="O342" s="145">
        <v>80</v>
      </c>
      <c r="P342" s="145">
        <v>82.5</v>
      </c>
      <c r="Q342" s="164">
        <v>80</v>
      </c>
      <c r="R342" s="139">
        <v>26.25</v>
      </c>
      <c r="S342" s="143">
        <v>6.75</v>
      </c>
      <c r="T342" s="145">
        <v>11.25</v>
      </c>
      <c r="U342" s="145">
        <v>62.5</v>
      </c>
      <c r="V342" s="145">
        <v>46.25</v>
      </c>
      <c r="W342" s="138">
        <v>81.25</v>
      </c>
      <c r="X342" s="146">
        <v>34.35</v>
      </c>
      <c r="Y342" s="227">
        <v>1.9583333300000001</v>
      </c>
      <c r="Z342" s="167">
        <v>3</v>
      </c>
      <c r="AA342" s="236">
        <v>3</v>
      </c>
      <c r="AB342" s="183">
        <v>2.8</v>
      </c>
      <c r="AC342" s="170">
        <v>2.5516666699999999</v>
      </c>
      <c r="AD342" s="227">
        <v>4.8</v>
      </c>
      <c r="AE342" s="183">
        <v>4.5999999999999996</v>
      </c>
      <c r="AF342" s="170">
        <v>4.7</v>
      </c>
      <c r="AG342" s="94">
        <f t="shared" si="15"/>
        <v>112.5</v>
      </c>
    </row>
    <row r="343" spans="2:33" x14ac:dyDescent="0.2">
      <c r="B343" s="52" t="s">
        <v>583</v>
      </c>
      <c r="C343" s="77">
        <v>1.665</v>
      </c>
      <c r="D343" s="220">
        <v>0.375</v>
      </c>
      <c r="E343" s="99">
        <v>0.41</v>
      </c>
      <c r="F343" s="101">
        <v>2.4500000000000002</v>
      </c>
      <c r="G343" s="77">
        <v>1.7324999999999999</v>
      </c>
      <c r="H343" s="99">
        <v>0.98750000000000004</v>
      </c>
      <c r="I343" s="99">
        <v>0.67</v>
      </c>
      <c r="J343" s="97">
        <v>0.44500000000000001</v>
      </c>
      <c r="K343" s="77">
        <v>3.835</v>
      </c>
      <c r="L343" s="77">
        <v>6.2850000000000001</v>
      </c>
      <c r="M343" s="83">
        <v>76.25</v>
      </c>
      <c r="N343" s="143">
        <v>85</v>
      </c>
      <c r="O343" s="145">
        <v>78.75</v>
      </c>
      <c r="P343" s="145">
        <v>90</v>
      </c>
      <c r="Q343" s="164">
        <v>60</v>
      </c>
      <c r="R343" s="139">
        <v>9</v>
      </c>
      <c r="S343" s="143">
        <v>2.25</v>
      </c>
      <c r="T343" s="145">
        <v>2.5</v>
      </c>
      <c r="U343" s="145">
        <v>3.25</v>
      </c>
      <c r="V343" s="145">
        <v>16.25</v>
      </c>
      <c r="W343" s="138">
        <v>53.75</v>
      </c>
      <c r="X343" s="146">
        <v>16.75</v>
      </c>
      <c r="Y343" s="227">
        <v>1.75</v>
      </c>
      <c r="Z343" s="167">
        <v>1.3333333300000001</v>
      </c>
      <c r="AA343" s="236">
        <v>1.5</v>
      </c>
      <c r="AB343" s="183">
        <v>1.8</v>
      </c>
      <c r="AC343" s="170">
        <v>1.6766666699999999</v>
      </c>
      <c r="AD343" s="227">
        <v>2.2000000000000002</v>
      </c>
      <c r="AE343" s="183">
        <v>3</v>
      </c>
      <c r="AF343" s="170">
        <v>2.6</v>
      </c>
      <c r="AG343" s="94">
        <f t="shared" si="15"/>
        <v>110.26315789473684</v>
      </c>
    </row>
    <row r="344" spans="2:33" x14ac:dyDescent="0.2">
      <c r="B344" s="52" t="s">
        <v>581</v>
      </c>
      <c r="C344" s="60">
        <v>1.425</v>
      </c>
      <c r="D344" s="23">
        <v>0.53249999999999997</v>
      </c>
      <c r="E344" s="22">
        <v>0.65500000000000003</v>
      </c>
      <c r="F344" s="21">
        <v>2.6124999999999998</v>
      </c>
      <c r="G344" s="60">
        <v>1.2050000000000001</v>
      </c>
      <c r="H344" s="22">
        <v>1.1525000000000001</v>
      </c>
      <c r="I344" s="22">
        <v>0.78749999999999998</v>
      </c>
      <c r="J344" s="24">
        <v>0.5</v>
      </c>
      <c r="K344" s="60">
        <v>3.645</v>
      </c>
      <c r="L344" s="60">
        <v>6.2575000000000003</v>
      </c>
      <c r="M344" s="83">
        <v>93.75</v>
      </c>
      <c r="N344" s="142">
        <v>98</v>
      </c>
      <c r="O344" s="88">
        <v>94.25</v>
      </c>
      <c r="P344" s="88">
        <v>93.75</v>
      </c>
      <c r="Q344" s="156">
        <v>85.75</v>
      </c>
      <c r="R344" s="83">
        <v>18.75</v>
      </c>
      <c r="S344" s="142">
        <v>3.5</v>
      </c>
      <c r="T344" s="88">
        <v>13.75</v>
      </c>
      <c r="U344" s="88">
        <v>72.5</v>
      </c>
      <c r="V344" s="88">
        <v>15</v>
      </c>
      <c r="W344" s="91">
        <v>83.75</v>
      </c>
      <c r="X344" s="81">
        <v>26.95</v>
      </c>
      <c r="Y344" s="229">
        <v>2.125</v>
      </c>
      <c r="Z344" s="166">
        <v>2.1666666700000001</v>
      </c>
      <c r="AA344" s="240">
        <v>2.625</v>
      </c>
      <c r="AB344" s="221">
        <v>2.8</v>
      </c>
      <c r="AC344" s="169">
        <v>2.49333333</v>
      </c>
      <c r="AD344" s="229">
        <v>3.8</v>
      </c>
      <c r="AE344" s="221">
        <v>3.6</v>
      </c>
      <c r="AF344" s="169">
        <v>3.7</v>
      </c>
      <c r="AG344" s="94">
        <f t="shared" si="15"/>
        <v>109.78070175438597</v>
      </c>
    </row>
    <row r="345" spans="2:33" x14ac:dyDescent="0.2">
      <c r="B345" s="52" t="s">
        <v>582</v>
      </c>
      <c r="C345" s="77">
        <v>1.4850000000000001</v>
      </c>
      <c r="D345" s="220">
        <v>0.41749999999999998</v>
      </c>
      <c r="E345" s="99">
        <v>0.38</v>
      </c>
      <c r="F345" s="101">
        <v>2.2825000000000002</v>
      </c>
      <c r="G345" s="77">
        <v>1.4450000000000001</v>
      </c>
      <c r="H345" s="99">
        <v>1.1125</v>
      </c>
      <c r="I345" s="99">
        <v>0.72499999999999998</v>
      </c>
      <c r="J345" s="97">
        <v>0.56000000000000005</v>
      </c>
      <c r="K345" s="77">
        <v>3.8424999999999998</v>
      </c>
      <c r="L345" s="77">
        <v>6.125</v>
      </c>
      <c r="M345" s="83">
        <v>88.25</v>
      </c>
      <c r="N345" s="143">
        <v>86.25</v>
      </c>
      <c r="O345" s="145">
        <v>86.75</v>
      </c>
      <c r="P345" s="145">
        <v>93.75</v>
      </c>
      <c r="Q345" s="164">
        <v>58.25</v>
      </c>
      <c r="R345" s="139">
        <v>12.75</v>
      </c>
      <c r="S345" s="143">
        <v>2</v>
      </c>
      <c r="T345" s="145">
        <v>0.5</v>
      </c>
      <c r="U345" s="145">
        <v>4.75</v>
      </c>
      <c r="V345" s="145">
        <v>7.5</v>
      </c>
      <c r="W345" s="138">
        <v>43.75</v>
      </c>
      <c r="X345" s="146">
        <v>13.3</v>
      </c>
      <c r="Y345" s="227">
        <v>1.7916666699999999</v>
      </c>
      <c r="Z345" s="167">
        <v>1.3333333300000001</v>
      </c>
      <c r="AA345" s="236">
        <v>1.875</v>
      </c>
      <c r="AB345" s="183">
        <v>2.2000000000000002</v>
      </c>
      <c r="AC345" s="170">
        <v>1.84</v>
      </c>
      <c r="AD345" s="227">
        <v>1.8</v>
      </c>
      <c r="AE345" s="183">
        <v>2.6</v>
      </c>
      <c r="AF345" s="170">
        <v>2.2000000000000002</v>
      </c>
      <c r="AG345" s="94">
        <f t="shared" si="15"/>
        <v>107.45614035087718</v>
      </c>
    </row>
    <row r="346" spans="2:33" x14ac:dyDescent="0.2">
      <c r="B346" s="52" t="s">
        <v>132</v>
      </c>
      <c r="C346" s="77">
        <v>1.4624999999999999</v>
      </c>
      <c r="D346" s="220">
        <v>0.52</v>
      </c>
      <c r="E346" s="99">
        <v>0.56999999999999995</v>
      </c>
      <c r="F346" s="101">
        <v>2.5525000000000002</v>
      </c>
      <c r="G346" s="77">
        <v>1.46</v>
      </c>
      <c r="H346" s="99">
        <v>1.21</v>
      </c>
      <c r="I346" s="99">
        <v>0.46</v>
      </c>
      <c r="J346" s="97">
        <v>0.42499999999999999</v>
      </c>
      <c r="K346" s="77">
        <v>3.5550000000000002</v>
      </c>
      <c r="L346" s="77">
        <v>6.1074999999999999</v>
      </c>
      <c r="M346" s="83">
        <v>91.25</v>
      </c>
      <c r="N346" s="143">
        <v>97.5</v>
      </c>
      <c r="O346" s="145">
        <v>86.75</v>
      </c>
      <c r="P346" s="145">
        <v>68.75</v>
      </c>
      <c r="Q346" s="164">
        <v>72.5</v>
      </c>
      <c r="R346" s="139">
        <v>10.25</v>
      </c>
      <c r="S346" s="143">
        <v>6.5</v>
      </c>
      <c r="T346" s="145">
        <v>13</v>
      </c>
      <c r="U346" s="145">
        <v>61.75</v>
      </c>
      <c r="V346" s="145">
        <v>35</v>
      </c>
      <c r="W346" s="138">
        <v>77.5</v>
      </c>
      <c r="X346" s="146">
        <v>28.45</v>
      </c>
      <c r="Y346" s="227">
        <v>1.625</v>
      </c>
      <c r="Z346" s="167">
        <v>2.6666666700000001</v>
      </c>
      <c r="AA346" s="236">
        <v>2.625</v>
      </c>
      <c r="AB346" s="183">
        <v>2.2000000000000002</v>
      </c>
      <c r="AC346" s="170">
        <v>2.22333333</v>
      </c>
      <c r="AD346" s="227">
        <v>5</v>
      </c>
      <c r="AE346" s="183">
        <v>4.2</v>
      </c>
      <c r="AF346" s="170">
        <v>4.5999999999999996</v>
      </c>
      <c r="AG346" s="94">
        <f t="shared" si="15"/>
        <v>107.14912280701753</v>
      </c>
    </row>
    <row r="347" spans="2:33" x14ac:dyDescent="0.2">
      <c r="B347" s="52" t="s">
        <v>409</v>
      </c>
      <c r="C347" s="77">
        <v>1.5275000000000001</v>
      </c>
      <c r="D347" s="220">
        <v>0.45250000000000001</v>
      </c>
      <c r="E347" s="99">
        <v>0.39</v>
      </c>
      <c r="F347" s="101">
        <v>2.37</v>
      </c>
      <c r="G347" s="77">
        <v>1.5825</v>
      </c>
      <c r="H347" s="99">
        <v>1.0349999999999999</v>
      </c>
      <c r="I347" s="99">
        <v>0.54249999999999998</v>
      </c>
      <c r="J347" s="97">
        <v>0.5575</v>
      </c>
      <c r="K347" s="77">
        <v>3.7174999999999998</v>
      </c>
      <c r="L347" s="77">
        <v>6.0875000000000004</v>
      </c>
      <c r="M347" s="83">
        <v>92</v>
      </c>
      <c r="N347" s="143">
        <v>93</v>
      </c>
      <c r="O347" s="145">
        <v>67.5</v>
      </c>
      <c r="P347" s="145">
        <v>72.5</v>
      </c>
      <c r="Q347" s="164">
        <v>87.5</v>
      </c>
      <c r="R347" s="139">
        <v>55</v>
      </c>
      <c r="S347" s="143">
        <v>8.75</v>
      </c>
      <c r="T347" s="145">
        <v>6.75</v>
      </c>
      <c r="U347" s="145">
        <v>22.5</v>
      </c>
      <c r="V347" s="145">
        <v>45</v>
      </c>
      <c r="W347" s="138">
        <v>87.5</v>
      </c>
      <c r="X347" s="146">
        <v>40.6</v>
      </c>
      <c r="Y347" s="227">
        <v>1.7916666699999999</v>
      </c>
      <c r="Z347" s="167">
        <v>1.6666666699999999</v>
      </c>
      <c r="AA347" s="236">
        <v>1.875</v>
      </c>
      <c r="AB347" s="183">
        <v>1.6</v>
      </c>
      <c r="AC347" s="170">
        <v>1.78666667</v>
      </c>
      <c r="AD347" s="227">
        <v>2</v>
      </c>
      <c r="AE347" s="183">
        <v>2.8</v>
      </c>
      <c r="AF347" s="170">
        <v>2.4</v>
      </c>
      <c r="AG347" s="94">
        <f t="shared" si="15"/>
        <v>106.79824561403508</v>
      </c>
    </row>
    <row r="348" spans="2:33" x14ac:dyDescent="0.2">
      <c r="B348" s="52" t="s">
        <v>476</v>
      </c>
      <c r="C348" s="60">
        <v>1.4524999999999999</v>
      </c>
      <c r="D348" s="23">
        <v>0.34</v>
      </c>
      <c r="E348" s="22">
        <v>0.53</v>
      </c>
      <c r="F348" s="21">
        <v>2.3224999999999998</v>
      </c>
      <c r="G348" s="60">
        <v>1.7675000000000001</v>
      </c>
      <c r="H348" s="22">
        <v>0.97</v>
      </c>
      <c r="I348" s="22">
        <v>0.58499999999999996</v>
      </c>
      <c r="J348" s="24">
        <v>0.40749999999999997</v>
      </c>
      <c r="K348" s="60">
        <v>3.73</v>
      </c>
      <c r="L348" s="60">
        <v>6.0525000000000002</v>
      </c>
      <c r="M348" s="83">
        <v>66.25</v>
      </c>
      <c r="N348" s="142">
        <v>90</v>
      </c>
      <c r="O348" s="88">
        <v>69.25</v>
      </c>
      <c r="P348" s="88">
        <v>75</v>
      </c>
      <c r="Q348" s="156">
        <v>90</v>
      </c>
      <c r="R348" s="83">
        <v>46.25</v>
      </c>
      <c r="S348" s="142">
        <v>10</v>
      </c>
      <c r="T348" s="88">
        <v>20</v>
      </c>
      <c r="U348" s="88">
        <v>18.75</v>
      </c>
      <c r="V348" s="88">
        <v>36.25</v>
      </c>
      <c r="W348" s="91">
        <v>91.25</v>
      </c>
      <c r="X348" s="81">
        <v>40.75</v>
      </c>
      <c r="Y348" s="229">
        <v>1.7916666699999999</v>
      </c>
      <c r="Z348" s="166">
        <v>2</v>
      </c>
      <c r="AA348" s="240">
        <v>2</v>
      </c>
      <c r="AB348" s="221">
        <v>1.7</v>
      </c>
      <c r="AC348" s="169">
        <v>1.89833333</v>
      </c>
      <c r="AD348" s="229">
        <v>3.4</v>
      </c>
      <c r="AE348" s="221">
        <v>3.5</v>
      </c>
      <c r="AF348" s="169">
        <v>3.45</v>
      </c>
      <c r="AG348" s="94">
        <f t="shared" si="15"/>
        <v>106.18421052631579</v>
      </c>
    </row>
    <row r="349" spans="2:33" x14ac:dyDescent="0.2">
      <c r="B349" s="52" t="s">
        <v>580</v>
      </c>
      <c r="C349" s="77">
        <v>1.34</v>
      </c>
      <c r="D349" s="220">
        <v>0.53</v>
      </c>
      <c r="E349" s="99">
        <v>0.53</v>
      </c>
      <c r="F349" s="101">
        <v>2.4</v>
      </c>
      <c r="G349" s="77">
        <v>1.43</v>
      </c>
      <c r="H349" s="99">
        <v>1.165</v>
      </c>
      <c r="I349" s="99">
        <v>0.54249999999999998</v>
      </c>
      <c r="J349" s="97">
        <v>0.435</v>
      </c>
      <c r="K349" s="77">
        <v>3.5724999999999998</v>
      </c>
      <c r="L349" s="77">
        <v>5.9725000000000001</v>
      </c>
      <c r="M349" s="83">
        <v>93.75</v>
      </c>
      <c r="N349" s="143">
        <v>92</v>
      </c>
      <c r="O349" s="145">
        <v>82.5</v>
      </c>
      <c r="P349" s="145">
        <v>82.5</v>
      </c>
      <c r="Q349" s="164">
        <v>57.5</v>
      </c>
      <c r="R349" s="139">
        <v>6.75</v>
      </c>
      <c r="S349" s="143">
        <v>1.75</v>
      </c>
      <c r="T349" s="145">
        <v>3</v>
      </c>
      <c r="U349" s="145">
        <v>5</v>
      </c>
      <c r="V349" s="145">
        <v>16.25</v>
      </c>
      <c r="W349" s="138">
        <v>45</v>
      </c>
      <c r="X349" s="146">
        <v>14.55</v>
      </c>
      <c r="Y349" s="227">
        <v>1.3333333300000001</v>
      </c>
      <c r="Z349" s="167">
        <v>2</v>
      </c>
      <c r="AA349" s="236">
        <v>2.125</v>
      </c>
      <c r="AB349" s="183">
        <v>2</v>
      </c>
      <c r="AC349" s="170">
        <v>1.89166667</v>
      </c>
      <c r="AD349" s="227">
        <v>2</v>
      </c>
      <c r="AE349" s="183">
        <v>2.2000000000000002</v>
      </c>
      <c r="AF349" s="170">
        <v>2.1</v>
      </c>
      <c r="AG349" s="94">
        <f t="shared" si="15"/>
        <v>104.78070175438596</v>
      </c>
    </row>
    <row r="350" spans="2:33" x14ac:dyDescent="0.2">
      <c r="B350" s="52" t="s">
        <v>15</v>
      </c>
      <c r="C350" s="77">
        <v>1.425</v>
      </c>
      <c r="D350" s="220">
        <v>0.52</v>
      </c>
      <c r="E350" s="99">
        <v>0.46250000000000002</v>
      </c>
      <c r="F350" s="101">
        <v>2.4075000000000002</v>
      </c>
      <c r="G350" s="77">
        <v>1.31</v>
      </c>
      <c r="H350" s="99">
        <v>1.1425000000000001</v>
      </c>
      <c r="I350" s="99">
        <v>0.60499999999999998</v>
      </c>
      <c r="J350" s="97">
        <v>0.44</v>
      </c>
      <c r="K350" s="77">
        <v>3.4975000000000001</v>
      </c>
      <c r="L350" s="77">
        <v>5.9050000000000002</v>
      </c>
      <c r="M350" s="83">
        <v>83.75</v>
      </c>
      <c r="N350" s="143">
        <v>92.25</v>
      </c>
      <c r="O350" s="145">
        <v>85.75</v>
      </c>
      <c r="P350" s="145">
        <v>91.25</v>
      </c>
      <c r="Q350" s="164">
        <v>82.5</v>
      </c>
      <c r="R350" s="139">
        <v>34.25</v>
      </c>
      <c r="S350" s="143">
        <v>2.75</v>
      </c>
      <c r="T350" s="145">
        <v>7.25</v>
      </c>
      <c r="U350" s="145">
        <v>12.5</v>
      </c>
      <c r="V350" s="145">
        <v>31.25</v>
      </c>
      <c r="W350" s="138">
        <v>72.5</v>
      </c>
      <c r="X350" s="146">
        <v>29.6</v>
      </c>
      <c r="Y350" s="227">
        <v>1.5833333300000001</v>
      </c>
      <c r="Z350" s="167">
        <v>1.444445</v>
      </c>
      <c r="AA350" s="236">
        <v>1.875</v>
      </c>
      <c r="AB350" s="183">
        <v>1.8</v>
      </c>
      <c r="AC350" s="170">
        <v>1.74055567</v>
      </c>
      <c r="AD350" s="227">
        <v>2.6</v>
      </c>
      <c r="AE350" s="183">
        <v>2.4</v>
      </c>
      <c r="AF350" s="170">
        <v>2.5</v>
      </c>
      <c r="AG350" s="94">
        <f t="shared" si="15"/>
        <v>103.59649122807018</v>
      </c>
    </row>
    <row r="351" spans="2:33" x14ac:dyDescent="0.2">
      <c r="B351" s="52" t="s">
        <v>584</v>
      </c>
      <c r="C351" s="77">
        <v>1.2350000000000001</v>
      </c>
      <c r="D351" s="220">
        <v>0.44</v>
      </c>
      <c r="E351" s="99">
        <v>0.42</v>
      </c>
      <c r="F351" s="101">
        <v>2.0950000000000002</v>
      </c>
      <c r="G351" s="77">
        <v>1.4950000000000001</v>
      </c>
      <c r="H351" s="99">
        <v>1.0375000000000001</v>
      </c>
      <c r="I351" s="99">
        <v>0.64749999999999996</v>
      </c>
      <c r="J351" s="97">
        <v>0.52249999999999996</v>
      </c>
      <c r="K351" s="77">
        <v>3.7025000000000001</v>
      </c>
      <c r="L351" s="77">
        <v>5.7975000000000003</v>
      </c>
      <c r="M351" s="83">
        <v>82.5</v>
      </c>
      <c r="N351" s="143">
        <v>91.25</v>
      </c>
      <c r="O351" s="145">
        <v>83.75</v>
      </c>
      <c r="P351" s="145">
        <v>88.75</v>
      </c>
      <c r="Q351" s="164">
        <v>72.5</v>
      </c>
      <c r="R351" s="139">
        <v>20.25</v>
      </c>
      <c r="S351" s="143">
        <v>5.5</v>
      </c>
      <c r="T351" s="145">
        <v>2.25</v>
      </c>
      <c r="U351" s="145">
        <v>3</v>
      </c>
      <c r="V351" s="145">
        <v>31.25</v>
      </c>
      <c r="W351" s="138">
        <v>58.75</v>
      </c>
      <c r="X351" s="146">
        <v>23.6</v>
      </c>
      <c r="Y351" s="227">
        <v>1.8333333300000001</v>
      </c>
      <c r="Z351" s="167">
        <v>2</v>
      </c>
      <c r="AA351" s="236">
        <v>1.75</v>
      </c>
      <c r="AB351" s="183">
        <v>1.8</v>
      </c>
      <c r="AC351" s="170">
        <v>1.8766666700000001</v>
      </c>
      <c r="AD351" s="227">
        <v>2.4</v>
      </c>
      <c r="AE351" s="183">
        <v>3.2</v>
      </c>
      <c r="AF351" s="170">
        <v>2.8</v>
      </c>
      <c r="AG351" s="94">
        <f t="shared" si="15"/>
        <v>101.71052631578948</v>
      </c>
    </row>
    <row r="352" spans="2:33" x14ac:dyDescent="0.2">
      <c r="B352" s="52" t="s">
        <v>113</v>
      </c>
      <c r="C352" s="60">
        <v>1.3474999999999999</v>
      </c>
      <c r="D352" s="23">
        <v>0.39</v>
      </c>
      <c r="E352" s="22">
        <v>0.54249999999999998</v>
      </c>
      <c r="F352" s="21">
        <v>2.2799999999999998</v>
      </c>
      <c r="G352" s="60">
        <v>1.4775</v>
      </c>
      <c r="H352" s="22">
        <v>1.0425</v>
      </c>
      <c r="I352" s="22">
        <v>0.46750000000000003</v>
      </c>
      <c r="J352" s="24">
        <v>0.51</v>
      </c>
      <c r="K352" s="60">
        <v>3.4975000000000001</v>
      </c>
      <c r="L352" s="60">
        <v>5.7774999999999999</v>
      </c>
      <c r="M352" s="83">
        <v>67.5</v>
      </c>
      <c r="N352" s="142">
        <v>85</v>
      </c>
      <c r="O352" s="88">
        <v>72.5</v>
      </c>
      <c r="P352" s="88">
        <v>77.5</v>
      </c>
      <c r="Q352" s="156">
        <v>83.75</v>
      </c>
      <c r="R352" s="83">
        <v>47.5</v>
      </c>
      <c r="S352" s="142">
        <v>5.5</v>
      </c>
      <c r="T352" s="88">
        <v>4.75</v>
      </c>
      <c r="U352" s="88">
        <v>37.5</v>
      </c>
      <c r="V352" s="88">
        <v>25</v>
      </c>
      <c r="W352" s="91">
        <v>82.5</v>
      </c>
      <c r="X352" s="81">
        <v>33.049999999999997</v>
      </c>
      <c r="Y352" s="229">
        <v>2.0416666700000001</v>
      </c>
      <c r="Z352" s="166">
        <v>1.5833333300000001</v>
      </c>
      <c r="AA352" s="240">
        <v>2.125</v>
      </c>
      <c r="AB352" s="221">
        <v>1.7</v>
      </c>
      <c r="AC352" s="169">
        <v>1.89</v>
      </c>
      <c r="AD352" s="229">
        <v>2.2000000000000002</v>
      </c>
      <c r="AE352" s="221">
        <v>2.2000000000000002</v>
      </c>
      <c r="AF352" s="169">
        <v>2.2000000000000002</v>
      </c>
      <c r="AG352" s="94">
        <f t="shared" si="15"/>
        <v>101.35964912280701</v>
      </c>
    </row>
    <row r="353" spans="2:33" x14ac:dyDescent="0.2">
      <c r="B353" s="52" t="s">
        <v>131</v>
      </c>
      <c r="C353" s="60">
        <v>1.34</v>
      </c>
      <c r="D353" s="23">
        <v>0.27500000000000002</v>
      </c>
      <c r="E353" s="22">
        <v>0.27</v>
      </c>
      <c r="F353" s="21">
        <v>1.885</v>
      </c>
      <c r="G353" s="60">
        <v>1.68</v>
      </c>
      <c r="H353" s="22">
        <v>1.3</v>
      </c>
      <c r="I353" s="22">
        <v>0.39250000000000002</v>
      </c>
      <c r="J353" s="24">
        <v>0.48749999999999999</v>
      </c>
      <c r="K353" s="60">
        <v>3.86</v>
      </c>
      <c r="L353" s="60">
        <v>5.7450000000000001</v>
      </c>
      <c r="M353" s="83">
        <v>25</v>
      </c>
      <c r="N353" s="142">
        <v>62.5</v>
      </c>
      <c r="O353" s="88">
        <v>71.25</v>
      </c>
      <c r="P353" s="88">
        <v>60</v>
      </c>
      <c r="Q353" s="156">
        <v>81.25</v>
      </c>
      <c r="R353" s="83">
        <v>61.25</v>
      </c>
      <c r="S353" s="142">
        <v>4</v>
      </c>
      <c r="T353" s="88">
        <v>6.25</v>
      </c>
      <c r="U353" s="88">
        <v>29.25</v>
      </c>
      <c r="V353" s="88">
        <v>23.75</v>
      </c>
      <c r="W353" s="91">
        <v>78.75</v>
      </c>
      <c r="X353" s="81">
        <v>34.799999999999997</v>
      </c>
      <c r="Y353" s="229">
        <v>2.2083333299999999</v>
      </c>
      <c r="Z353" s="166">
        <v>1</v>
      </c>
      <c r="AA353" s="240">
        <v>1.25</v>
      </c>
      <c r="AB353" s="221">
        <v>1.2</v>
      </c>
      <c r="AC353" s="169">
        <v>1.5316666699999999</v>
      </c>
      <c r="AD353" s="229">
        <v>2.2000000000000002</v>
      </c>
      <c r="AE353" s="221">
        <v>3</v>
      </c>
      <c r="AF353" s="169">
        <v>2.6</v>
      </c>
      <c r="AG353" s="94">
        <f t="shared" si="15"/>
        <v>100.78947368421052</v>
      </c>
    </row>
    <row r="354" spans="2:33" x14ac:dyDescent="0.2">
      <c r="B354" s="52" t="s">
        <v>7</v>
      </c>
      <c r="C354" s="77">
        <v>1.4850000000000001</v>
      </c>
      <c r="D354" s="220">
        <v>0.38750000000000001</v>
      </c>
      <c r="E354" s="99">
        <v>0.27</v>
      </c>
      <c r="F354" s="101">
        <v>2.1425000000000001</v>
      </c>
      <c r="G354" s="77">
        <v>1.47</v>
      </c>
      <c r="H354" s="99">
        <v>1.0725</v>
      </c>
      <c r="I354" s="99">
        <v>0.56499999999999995</v>
      </c>
      <c r="J354" s="97">
        <v>0.45</v>
      </c>
      <c r="K354" s="77">
        <v>3.5575000000000001</v>
      </c>
      <c r="L354" s="77">
        <v>5.7</v>
      </c>
      <c r="M354" s="83">
        <v>48.75</v>
      </c>
      <c r="N354" s="143">
        <v>77.5</v>
      </c>
      <c r="O354" s="145">
        <v>67.5</v>
      </c>
      <c r="P354" s="145">
        <v>80</v>
      </c>
      <c r="Q354" s="164">
        <v>72.5</v>
      </c>
      <c r="R354" s="139">
        <v>25</v>
      </c>
      <c r="S354" s="143">
        <v>1.25</v>
      </c>
      <c r="T354" s="145">
        <v>1.5</v>
      </c>
      <c r="U354" s="145">
        <v>21.75</v>
      </c>
      <c r="V354" s="145">
        <v>12.5</v>
      </c>
      <c r="W354" s="138">
        <v>53.75</v>
      </c>
      <c r="X354" s="146">
        <v>18.8</v>
      </c>
      <c r="Y354" s="227">
        <v>1.1666666699999999</v>
      </c>
      <c r="Z354" s="167">
        <v>1</v>
      </c>
      <c r="AA354" s="236">
        <v>1.5</v>
      </c>
      <c r="AB354" s="183">
        <v>1.8</v>
      </c>
      <c r="AC354" s="170">
        <v>1.49333333</v>
      </c>
      <c r="AD354" s="227">
        <v>1.8</v>
      </c>
      <c r="AE354" s="183">
        <v>2.4</v>
      </c>
      <c r="AF354" s="170">
        <v>2.1</v>
      </c>
      <c r="AG354" s="94">
        <f t="shared" si="15"/>
        <v>100</v>
      </c>
    </row>
    <row r="355" spans="2:33" x14ac:dyDescent="0.2">
      <c r="B355" s="52"/>
      <c r="C355" s="182"/>
      <c r="D355" s="236"/>
      <c r="E355" s="167"/>
      <c r="F355" s="172"/>
      <c r="G355" s="227"/>
      <c r="H355" s="167"/>
      <c r="I355" s="167"/>
      <c r="J355" s="170"/>
      <c r="K355" s="227"/>
      <c r="L355" s="227"/>
      <c r="M355" s="227"/>
      <c r="N355" s="143"/>
      <c r="O355" s="145"/>
      <c r="P355" s="145"/>
      <c r="Q355" s="164"/>
      <c r="R355" s="139"/>
      <c r="S355" s="143"/>
      <c r="T355" s="145"/>
      <c r="U355" s="145"/>
      <c r="V355" s="145"/>
      <c r="W355" s="138"/>
      <c r="X355" s="146"/>
      <c r="Y355" s="139"/>
      <c r="Z355" s="145"/>
      <c r="AA355" s="143"/>
      <c r="AB355" s="149"/>
      <c r="AC355" s="164"/>
      <c r="AD355" s="139"/>
      <c r="AE355" s="149"/>
      <c r="AF355" s="164"/>
      <c r="AG355" s="94"/>
    </row>
    <row r="356" spans="2:33" x14ac:dyDescent="0.2">
      <c r="B356" s="52" t="s">
        <v>11</v>
      </c>
      <c r="C356" s="77">
        <v>1.4675</v>
      </c>
      <c r="D356" s="220">
        <v>0.46437499999999998</v>
      </c>
      <c r="E356" s="99">
        <v>0.47484399999999999</v>
      </c>
      <c r="F356" s="101">
        <v>2.4067189999999998</v>
      </c>
      <c r="G356" s="77">
        <v>1.505938</v>
      </c>
      <c r="H356" s="99">
        <v>1.1212500000000001</v>
      </c>
      <c r="I356" s="99">
        <v>0.61093799999999998</v>
      </c>
      <c r="J356" s="97">
        <v>0.484375</v>
      </c>
      <c r="K356" s="77">
        <v>3.7225000000000001</v>
      </c>
      <c r="L356" s="77">
        <v>6.129219</v>
      </c>
      <c r="M356" s="139">
        <v>80.578130000000002</v>
      </c>
      <c r="N356" s="143">
        <v>90.109380000000002</v>
      </c>
      <c r="O356" s="145">
        <v>80.859380000000002</v>
      </c>
      <c r="P356" s="145">
        <v>82.625</v>
      </c>
      <c r="Q356" s="164">
        <v>74.9375</v>
      </c>
      <c r="R356" s="139">
        <v>26.78125</v>
      </c>
      <c r="S356" s="143">
        <v>4.59375</v>
      </c>
      <c r="T356" s="145">
        <v>6.46875</v>
      </c>
      <c r="U356" s="145">
        <v>25.0625</v>
      </c>
      <c r="V356" s="145">
        <v>23.703130000000002</v>
      </c>
      <c r="W356" s="138">
        <v>68.59375</v>
      </c>
      <c r="X356" s="146">
        <v>26.028130000000001</v>
      </c>
      <c r="Y356" s="227">
        <v>1.8072919999999999</v>
      </c>
      <c r="Z356" s="167">
        <v>1.7777780000000001</v>
      </c>
      <c r="AA356" s="236">
        <v>2.046875</v>
      </c>
      <c r="AB356" s="183">
        <v>1.98125</v>
      </c>
      <c r="AC356" s="170">
        <v>1.9320139999999999</v>
      </c>
      <c r="AD356" s="227">
        <v>2.8125</v>
      </c>
      <c r="AE356" s="183">
        <v>3.0062500000000001</v>
      </c>
      <c r="AF356" s="170">
        <v>2.9093749999999998</v>
      </c>
      <c r="AG356" s="94"/>
    </row>
    <row r="357" spans="2:33" x14ac:dyDescent="0.2">
      <c r="B357" s="52" t="s">
        <v>12</v>
      </c>
      <c r="C357" s="77">
        <v>0.33700000000000002</v>
      </c>
      <c r="D357" s="220">
        <v>0.21560000000000001</v>
      </c>
      <c r="E357" s="99">
        <v>0.1767</v>
      </c>
      <c r="F357" s="101">
        <v>0.57550000000000001</v>
      </c>
      <c r="G357" s="77">
        <v>0.31119999999999998</v>
      </c>
      <c r="H357" s="99">
        <v>0.21360000000000001</v>
      </c>
      <c r="I357" s="99">
        <v>0.16689999999999999</v>
      </c>
      <c r="J357" s="97">
        <v>0.1502</v>
      </c>
      <c r="K357" s="77">
        <v>0.44969999999999999</v>
      </c>
      <c r="L357" s="77">
        <v>0.67810000000000004</v>
      </c>
      <c r="M357" s="139">
        <v>18.684000000000001</v>
      </c>
      <c r="N357" s="143">
        <v>7.9772999999999996</v>
      </c>
      <c r="O357" s="145">
        <v>18.187000000000001</v>
      </c>
      <c r="P357" s="145">
        <v>14.047000000000001</v>
      </c>
      <c r="Q357" s="164">
        <v>25.292999999999999</v>
      </c>
      <c r="R357" s="139">
        <v>25.48</v>
      </c>
      <c r="S357" s="143">
        <v>4.3014999999999999</v>
      </c>
      <c r="T357" s="145">
        <v>6.0922000000000001</v>
      </c>
      <c r="U357" s="145">
        <v>34.686999999999998</v>
      </c>
      <c r="V357" s="145">
        <v>19.309999999999999</v>
      </c>
      <c r="W357" s="138">
        <v>27.77</v>
      </c>
      <c r="X357" s="146">
        <v>9.4603000000000002</v>
      </c>
      <c r="Y357" s="227">
        <v>0.65890000000000004</v>
      </c>
      <c r="Z357" s="167">
        <v>0.75580000000000003</v>
      </c>
      <c r="AA357" s="236">
        <v>0.46870000000000001</v>
      </c>
      <c r="AB357" s="183">
        <v>0.41570000000000001</v>
      </c>
      <c r="AC357" s="170">
        <v>0.2571</v>
      </c>
      <c r="AD357" s="227">
        <v>0.88790000000000002</v>
      </c>
      <c r="AE357" s="183">
        <v>1.1830000000000001</v>
      </c>
      <c r="AF357" s="170">
        <v>0.78090000000000004</v>
      </c>
      <c r="AG357" s="94"/>
    </row>
    <row r="358" spans="2:33" ht="10.5" thickBot="1" x14ac:dyDescent="0.25">
      <c r="B358" s="55" t="s">
        <v>13</v>
      </c>
      <c r="C358" s="78">
        <v>16.092919999999999</v>
      </c>
      <c r="D358" s="237">
        <v>32.532020000000003</v>
      </c>
      <c r="E358" s="100">
        <v>26.07564</v>
      </c>
      <c r="F358" s="102">
        <v>16.756430000000002</v>
      </c>
      <c r="G358" s="78">
        <v>14.47977</v>
      </c>
      <c r="H358" s="100">
        <v>13.348699999999999</v>
      </c>
      <c r="I358" s="100">
        <v>19.146719999999998</v>
      </c>
      <c r="J358" s="98">
        <v>21.726520000000001</v>
      </c>
      <c r="K358" s="78">
        <v>8.4662550000000003</v>
      </c>
      <c r="L358" s="78">
        <v>7.7531889999999999</v>
      </c>
      <c r="M358" s="78">
        <v>16.24952</v>
      </c>
      <c r="N358" s="237">
        <v>6.2038339999999996</v>
      </c>
      <c r="O358" s="100">
        <v>15.761799999999999</v>
      </c>
      <c r="P358" s="100">
        <v>11.913360000000001</v>
      </c>
      <c r="Q358" s="98">
        <v>23.652819999999998</v>
      </c>
      <c r="R358" s="78">
        <v>65.618520000000004</v>
      </c>
      <c r="S358" s="237">
        <v>66.052670000000006</v>
      </c>
      <c r="T358" s="100">
        <v>65.997519999999994</v>
      </c>
      <c r="U358" s="100">
        <v>96.987009999999998</v>
      </c>
      <c r="V358" s="100">
        <v>57.089799999999997</v>
      </c>
      <c r="W358" s="136">
        <v>28.370999999999999</v>
      </c>
      <c r="X358" s="102">
        <v>25.470659999999999</v>
      </c>
      <c r="Y358" s="78">
        <v>25.549150000000001</v>
      </c>
      <c r="Z358" s="100">
        <v>29.793040000000001</v>
      </c>
      <c r="AA358" s="237">
        <v>16.046970000000002</v>
      </c>
      <c r="AB358" s="57">
        <v>14.705030000000001</v>
      </c>
      <c r="AC358" s="98">
        <v>9.3268210000000007</v>
      </c>
      <c r="AD358" s="78">
        <v>22.122949999999999</v>
      </c>
      <c r="AE358" s="57">
        <v>27.5763</v>
      </c>
      <c r="AF358" s="98">
        <v>18.80837</v>
      </c>
      <c r="AG358" s="106"/>
    </row>
    <row r="359" spans="2:33" ht="11.25" customHeight="1" x14ac:dyDescent="0.2">
      <c r="B359" s="305" t="s">
        <v>233</v>
      </c>
      <c r="C359" s="306"/>
      <c r="D359" s="306"/>
      <c r="E359" s="306"/>
      <c r="F359" s="306"/>
      <c r="G359" s="306"/>
      <c r="H359" s="306"/>
      <c r="I359" s="306"/>
      <c r="J359" s="306"/>
      <c r="K359" s="306"/>
      <c r="L359" s="306"/>
      <c r="M359" s="306"/>
      <c r="N359" s="306"/>
      <c r="O359" s="306"/>
      <c r="P359" s="306"/>
      <c r="Q359" s="306"/>
      <c r="R359" s="306"/>
      <c r="S359" s="306"/>
      <c r="T359" s="306"/>
      <c r="U359" s="306"/>
      <c r="V359" s="306"/>
      <c r="W359" s="306"/>
      <c r="X359" s="306"/>
      <c r="Y359" s="306"/>
      <c r="Z359" s="306"/>
      <c r="AA359" s="306"/>
      <c r="AB359" s="306"/>
      <c r="AC359" s="306"/>
      <c r="AD359" s="306"/>
      <c r="AE359" s="306"/>
      <c r="AF359" s="306"/>
      <c r="AG359" s="307"/>
    </row>
    <row r="360" spans="2:33" ht="11.25" customHeight="1" x14ac:dyDescent="0.2">
      <c r="B360" s="308" t="s">
        <v>373</v>
      </c>
      <c r="C360" s="309"/>
      <c r="D360" s="309"/>
      <c r="E360" s="309"/>
      <c r="F360" s="309"/>
      <c r="G360" s="309"/>
      <c r="H360" s="309"/>
      <c r="I360" s="309"/>
      <c r="J360" s="309"/>
      <c r="K360" s="309"/>
      <c r="L360" s="309"/>
      <c r="M360" s="309"/>
      <c r="N360" s="309"/>
      <c r="O360" s="309"/>
      <c r="P360" s="309"/>
      <c r="Q360" s="309"/>
      <c r="R360" s="309"/>
      <c r="S360" s="309"/>
      <c r="T360" s="309"/>
      <c r="U360" s="309"/>
      <c r="V360" s="309"/>
      <c r="W360" s="309"/>
      <c r="X360" s="309"/>
      <c r="Y360" s="309"/>
      <c r="Z360" s="309"/>
      <c r="AA360" s="309"/>
      <c r="AB360" s="309"/>
      <c r="AC360" s="309"/>
      <c r="AD360" s="309"/>
      <c r="AE360" s="309"/>
      <c r="AF360" s="309"/>
      <c r="AG360" s="310"/>
    </row>
    <row r="361" spans="2:33" ht="11.25" customHeight="1" thickBot="1" x14ac:dyDescent="0.25">
      <c r="B361" s="314" t="s">
        <v>657</v>
      </c>
      <c r="C361" s="315"/>
      <c r="D361" s="315"/>
      <c r="E361" s="315"/>
      <c r="F361" s="315"/>
      <c r="G361" s="315"/>
      <c r="H361" s="315"/>
      <c r="I361" s="315"/>
      <c r="J361" s="315"/>
      <c r="K361" s="315"/>
      <c r="L361" s="315"/>
      <c r="M361" s="315"/>
      <c r="N361" s="315"/>
      <c r="O361" s="315"/>
      <c r="P361" s="315"/>
      <c r="Q361" s="315"/>
      <c r="R361" s="315"/>
      <c r="S361" s="315"/>
      <c r="T361" s="315"/>
      <c r="U361" s="315"/>
      <c r="V361" s="315"/>
      <c r="W361" s="315"/>
      <c r="X361" s="315"/>
      <c r="Y361" s="315"/>
      <c r="Z361" s="315"/>
      <c r="AA361" s="315"/>
      <c r="AB361" s="315"/>
      <c r="AC361" s="315"/>
      <c r="AD361" s="315"/>
      <c r="AE361" s="315"/>
      <c r="AF361" s="315"/>
      <c r="AG361" s="316"/>
    </row>
    <row r="362" spans="2:33" ht="11.25" customHeight="1" x14ac:dyDescent="0.2">
      <c r="B362" s="162"/>
      <c r="C362" s="162"/>
      <c r="D362" s="162"/>
      <c r="E362" s="162"/>
      <c r="F362" s="162"/>
      <c r="G362" s="162"/>
      <c r="H362" s="162"/>
      <c r="I362" s="162"/>
      <c r="J362" s="162"/>
      <c r="K362" s="162"/>
      <c r="L362" s="162"/>
      <c r="M362" s="162"/>
      <c r="N362" s="162"/>
      <c r="O362" s="162"/>
      <c r="P362" s="162"/>
      <c r="Q362" s="162"/>
      <c r="R362" s="162"/>
    </row>
    <row r="363" spans="2:33" ht="11.25" customHeight="1" thickBot="1" x14ac:dyDescent="0.25">
      <c r="B363" s="162"/>
      <c r="C363" s="162"/>
      <c r="D363" s="162"/>
      <c r="E363" s="162"/>
      <c r="F363" s="162"/>
      <c r="G363" s="162"/>
      <c r="H363" s="162"/>
      <c r="I363" s="162"/>
      <c r="J363" s="162"/>
      <c r="K363" s="162"/>
      <c r="L363" s="162"/>
      <c r="M363" s="162"/>
      <c r="N363" s="162"/>
      <c r="O363" s="162"/>
      <c r="P363" s="162"/>
      <c r="Q363" s="162"/>
      <c r="R363" s="162"/>
    </row>
    <row r="364" spans="2:33" s="46" customFormat="1" ht="45.75" customHeight="1" thickBot="1" x14ac:dyDescent="0.25">
      <c r="B364" s="289" t="s">
        <v>660</v>
      </c>
      <c r="C364" s="4" t="s">
        <v>648</v>
      </c>
      <c r="D364" s="7" t="s">
        <v>658</v>
      </c>
      <c r="E364" s="50" t="s">
        <v>659</v>
      </c>
      <c r="F364" s="79" t="s">
        <v>220</v>
      </c>
      <c r="G364" s="162"/>
      <c r="H364" s="162"/>
    </row>
    <row r="365" spans="2:33" ht="11.25" customHeight="1" x14ac:dyDescent="0.2">
      <c r="B365" s="114" t="s">
        <v>482</v>
      </c>
      <c r="C365" s="13">
        <v>1.075</v>
      </c>
      <c r="D365" s="160">
        <v>0.5</v>
      </c>
      <c r="E365" s="93">
        <v>2.6071428600000002</v>
      </c>
      <c r="F365" s="171">
        <f t="shared" ref="F365:F385" si="16">C365/C$386*100</f>
        <v>200</v>
      </c>
      <c r="G365" s="162"/>
      <c r="H365" s="162"/>
      <c r="I365" s="9"/>
      <c r="J365" s="9"/>
      <c r="K365" s="9"/>
      <c r="L365" s="9"/>
      <c r="M365" s="9"/>
      <c r="N365" s="9"/>
      <c r="O365" s="9"/>
      <c r="P365" s="9"/>
      <c r="Q365" s="9"/>
    </row>
    <row r="366" spans="2:33" ht="11.25" customHeight="1" x14ac:dyDescent="0.2">
      <c r="B366" s="117" t="s">
        <v>481</v>
      </c>
      <c r="C366" s="21">
        <v>1.0225</v>
      </c>
      <c r="D366" s="156">
        <v>3</v>
      </c>
      <c r="E366" s="94">
        <v>2.3928571399999998</v>
      </c>
      <c r="F366" s="94">
        <f t="shared" si="16"/>
        <v>190.23255813953489</v>
      </c>
      <c r="G366" s="162"/>
      <c r="H366" s="162"/>
      <c r="I366" s="9"/>
      <c r="J366" s="9"/>
      <c r="K366" s="9"/>
      <c r="L366" s="9"/>
      <c r="M366" s="9"/>
      <c r="N366" s="9"/>
      <c r="O366" s="9"/>
      <c r="P366" s="9"/>
      <c r="Q366" s="9"/>
    </row>
    <row r="367" spans="2:33" ht="11.25" customHeight="1" x14ac:dyDescent="0.2">
      <c r="B367" s="117" t="s">
        <v>647</v>
      </c>
      <c r="C367" s="21">
        <v>0.96750000000000003</v>
      </c>
      <c r="D367" s="156">
        <v>5</v>
      </c>
      <c r="E367" s="94">
        <v>2.5</v>
      </c>
      <c r="F367" s="94">
        <f t="shared" si="16"/>
        <v>180</v>
      </c>
      <c r="G367" s="162"/>
      <c r="H367" s="162"/>
      <c r="I367" s="9"/>
      <c r="J367" s="9"/>
      <c r="K367" s="9"/>
      <c r="L367" s="9"/>
      <c r="M367" s="9"/>
      <c r="N367" s="9"/>
      <c r="O367" s="9"/>
      <c r="P367" s="9"/>
      <c r="Q367" s="9"/>
    </row>
    <row r="368" spans="2:33" ht="11.25" customHeight="1" x14ac:dyDescent="0.2">
      <c r="B368" s="117" t="s">
        <v>15</v>
      </c>
      <c r="C368" s="21">
        <v>0.96</v>
      </c>
      <c r="D368" s="156">
        <v>10</v>
      </c>
      <c r="E368" s="94">
        <v>2.71428571</v>
      </c>
      <c r="F368" s="94">
        <f t="shared" si="16"/>
        <v>178.6046511627907</v>
      </c>
      <c r="G368" s="162"/>
      <c r="H368" s="162"/>
      <c r="I368" s="9"/>
      <c r="J368" s="9"/>
      <c r="K368" s="9"/>
      <c r="L368" s="9"/>
      <c r="M368" s="9"/>
      <c r="N368" s="9"/>
      <c r="O368" s="9"/>
      <c r="P368" s="9"/>
      <c r="Q368" s="9"/>
    </row>
    <row r="369" spans="2:8" s="9" customFormat="1" ht="11.25" customHeight="1" x14ac:dyDescent="0.2">
      <c r="B369" s="117" t="s">
        <v>478</v>
      </c>
      <c r="C369" s="21">
        <v>0.92</v>
      </c>
      <c r="D369" s="156">
        <v>4</v>
      </c>
      <c r="E369" s="94">
        <v>2.71428571</v>
      </c>
      <c r="F369" s="94">
        <f t="shared" si="16"/>
        <v>171.16279069767444</v>
      </c>
      <c r="G369" s="162"/>
      <c r="H369" s="162"/>
    </row>
    <row r="370" spans="2:8" s="9" customFormat="1" ht="11.25" customHeight="1" x14ac:dyDescent="0.2">
      <c r="B370" s="117" t="s">
        <v>450</v>
      </c>
      <c r="C370" s="21">
        <v>0.91249999999999998</v>
      </c>
      <c r="D370" s="156">
        <v>5.5</v>
      </c>
      <c r="E370" s="94">
        <v>2.71428571</v>
      </c>
      <c r="F370" s="94">
        <f t="shared" si="16"/>
        <v>169.76744186046514</v>
      </c>
      <c r="G370" s="162"/>
      <c r="H370" s="162"/>
    </row>
    <row r="371" spans="2:8" s="9" customFormat="1" ht="11.25" customHeight="1" x14ac:dyDescent="0.2">
      <c r="B371" s="117" t="s">
        <v>655</v>
      </c>
      <c r="C371" s="21">
        <v>0.90749999999999997</v>
      </c>
      <c r="D371" s="156">
        <v>2.25</v>
      </c>
      <c r="E371" s="94">
        <v>2.3928571399999998</v>
      </c>
      <c r="F371" s="94">
        <f t="shared" si="16"/>
        <v>168.83720930232556</v>
      </c>
      <c r="G371" s="162"/>
      <c r="H371" s="162"/>
    </row>
    <row r="372" spans="2:8" s="9" customFormat="1" ht="11.25" customHeight="1" x14ac:dyDescent="0.2">
      <c r="B372" s="117" t="s">
        <v>580</v>
      </c>
      <c r="C372" s="21">
        <v>0.90500000000000003</v>
      </c>
      <c r="D372" s="156">
        <v>1</v>
      </c>
      <c r="E372" s="94">
        <v>2.71428571</v>
      </c>
      <c r="F372" s="94">
        <f t="shared" si="16"/>
        <v>168.37209302325581</v>
      </c>
      <c r="G372" s="162"/>
      <c r="H372" s="162"/>
    </row>
    <row r="373" spans="2:8" s="9" customFormat="1" ht="11.25" customHeight="1" x14ac:dyDescent="0.2">
      <c r="B373" s="117" t="s">
        <v>34</v>
      </c>
      <c r="C373" s="21">
        <v>0.88500000000000001</v>
      </c>
      <c r="D373" s="156">
        <v>6.5</v>
      </c>
      <c r="E373" s="94">
        <v>2.3928571399999998</v>
      </c>
      <c r="F373" s="94">
        <f t="shared" si="16"/>
        <v>164.6511627906977</v>
      </c>
      <c r="G373" s="162"/>
      <c r="H373" s="162"/>
    </row>
    <row r="374" spans="2:8" s="9" customFormat="1" ht="11.25" customHeight="1" x14ac:dyDescent="0.2">
      <c r="B374" s="117" t="s">
        <v>656</v>
      </c>
      <c r="C374" s="21">
        <v>0.87250000000000005</v>
      </c>
      <c r="D374" s="156">
        <v>16.75</v>
      </c>
      <c r="E374" s="94">
        <v>2.3928571399999998</v>
      </c>
      <c r="F374" s="94">
        <f t="shared" si="16"/>
        <v>162.32558139534885</v>
      </c>
      <c r="G374" s="162"/>
      <c r="H374" s="162"/>
    </row>
    <row r="375" spans="2:8" s="9" customFormat="1" ht="11.25" customHeight="1" x14ac:dyDescent="0.2">
      <c r="B375" s="121" t="s">
        <v>583</v>
      </c>
      <c r="C375" s="29">
        <v>0.86499999999999999</v>
      </c>
      <c r="D375" s="155">
        <v>3.25</v>
      </c>
      <c r="E375" s="171">
        <v>3.03571429</v>
      </c>
      <c r="F375" s="171">
        <f t="shared" si="16"/>
        <v>160.93023255813955</v>
      </c>
      <c r="G375" s="162"/>
      <c r="H375" s="162"/>
    </row>
    <row r="376" spans="2:8" s="9" customFormat="1" ht="11.25" customHeight="1" x14ac:dyDescent="0.2">
      <c r="B376" s="117" t="s">
        <v>480</v>
      </c>
      <c r="C376" s="21">
        <v>0.8075</v>
      </c>
      <c r="D376" s="156">
        <v>2.25</v>
      </c>
      <c r="E376" s="94">
        <v>2.5</v>
      </c>
      <c r="F376" s="94">
        <f t="shared" si="16"/>
        <v>150.23255813953489</v>
      </c>
      <c r="G376" s="162"/>
      <c r="H376" s="162"/>
    </row>
    <row r="377" spans="2:8" s="9" customFormat="1" ht="11.25" customHeight="1" x14ac:dyDescent="0.2">
      <c r="B377" s="117" t="s">
        <v>581</v>
      </c>
      <c r="C377" s="21">
        <v>0.78749999999999998</v>
      </c>
      <c r="D377" s="156">
        <v>15.25</v>
      </c>
      <c r="E377" s="94">
        <v>2.8214285700000001</v>
      </c>
      <c r="F377" s="94">
        <f t="shared" si="16"/>
        <v>146.51162790697674</v>
      </c>
      <c r="G377" s="162"/>
      <c r="H377" s="162"/>
    </row>
    <row r="378" spans="2:8" s="9" customFormat="1" ht="11.25" customHeight="1" x14ac:dyDescent="0.2">
      <c r="B378" s="117" t="s">
        <v>584</v>
      </c>
      <c r="C378" s="21">
        <v>0.77500000000000002</v>
      </c>
      <c r="D378" s="156">
        <v>0.75</v>
      </c>
      <c r="E378" s="94">
        <v>2.1785714299999999</v>
      </c>
      <c r="F378" s="94">
        <f t="shared" si="16"/>
        <v>144.18604651162792</v>
      </c>
      <c r="G378" s="162"/>
      <c r="H378" s="162"/>
    </row>
    <row r="379" spans="2:8" s="9" customFormat="1" ht="11.25" customHeight="1" x14ac:dyDescent="0.2">
      <c r="B379" s="117" t="s">
        <v>649</v>
      </c>
      <c r="C379" s="21">
        <v>0.77</v>
      </c>
      <c r="D379" s="156">
        <v>1.25</v>
      </c>
      <c r="E379" s="94">
        <v>2.3928571399999998</v>
      </c>
      <c r="F379" s="94">
        <f t="shared" si="16"/>
        <v>143.2558139534884</v>
      </c>
      <c r="G379" s="162"/>
      <c r="H379" s="162"/>
    </row>
    <row r="380" spans="2:8" s="9" customFormat="1" ht="11.25" customHeight="1" x14ac:dyDescent="0.2">
      <c r="B380" s="121" t="s">
        <v>118</v>
      </c>
      <c r="C380" s="29">
        <v>0.71750000000000003</v>
      </c>
      <c r="D380" s="155">
        <v>3.25</v>
      </c>
      <c r="E380" s="171">
        <v>2.0714285700000001</v>
      </c>
      <c r="F380" s="171">
        <f t="shared" si="16"/>
        <v>133.48837209302326</v>
      </c>
      <c r="G380" s="162"/>
      <c r="H380" s="162"/>
    </row>
    <row r="381" spans="2:8" s="9" customFormat="1" ht="11.25" customHeight="1" x14ac:dyDescent="0.2">
      <c r="B381" s="117" t="s">
        <v>654</v>
      </c>
      <c r="C381" s="21">
        <v>0.71</v>
      </c>
      <c r="D381" s="156">
        <v>4.25</v>
      </c>
      <c r="E381" s="94">
        <v>2.0714285700000001</v>
      </c>
      <c r="F381" s="94">
        <f t="shared" si="16"/>
        <v>132.09302325581396</v>
      </c>
      <c r="G381" s="162"/>
      <c r="H381" s="162"/>
    </row>
    <row r="382" spans="2:8" s="9" customFormat="1" ht="11.25" customHeight="1" x14ac:dyDescent="0.2">
      <c r="B382" s="117" t="s">
        <v>651</v>
      </c>
      <c r="C382" s="21">
        <v>0.70750000000000002</v>
      </c>
      <c r="D382" s="156">
        <v>1.5</v>
      </c>
      <c r="E382" s="94">
        <v>1.96428571</v>
      </c>
      <c r="F382" s="94">
        <f t="shared" si="16"/>
        <v>131.62790697674421</v>
      </c>
      <c r="G382" s="162"/>
      <c r="H382" s="162"/>
    </row>
    <row r="383" spans="2:8" s="9" customFormat="1" ht="11.25" customHeight="1" x14ac:dyDescent="0.2">
      <c r="B383" s="117" t="s">
        <v>582</v>
      </c>
      <c r="C383" s="21">
        <v>0.68</v>
      </c>
      <c r="D383" s="156">
        <v>1</v>
      </c>
      <c r="E383" s="94">
        <v>2.1785714299999999</v>
      </c>
      <c r="F383" s="94">
        <f t="shared" si="16"/>
        <v>126.51162790697677</v>
      </c>
      <c r="G383" s="162"/>
      <c r="H383" s="162"/>
    </row>
    <row r="384" spans="2:8" s="9" customFormat="1" ht="11.25" customHeight="1" x14ac:dyDescent="0.2">
      <c r="B384" s="117" t="s">
        <v>650</v>
      </c>
      <c r="C384" s="21">
        <v>0.65500000000000003</v>
      </c>
      <c r="D384" s="156">
        <v>1.75</v>
      </c>
      <c r="E384" s="94">
        <v>2.0714285700000001</v>
      </c>
      <c r="F384" s="94">
        <f t="shared" si="16"/>
        <v>121.86046511627909</v>
      </c>
      <c r="G384" s="162"/>
      <c r="H384" s="162"/>
    </row>
    <row r="385" spans="2:18" ht="11.25" customHeight="1" x14ac:dyDescent="0.2">
      <c r="B385" s="117" t="s">
        <v>653</v>
      </c>
      <c r="C385" s="21">
        <v>0.62749999999999995</v>
      </c>
      <c r="D385" s="156">
        <v>7.5</v>
      </c>
      <c r="E385" s="94">
        <v>1.75</v>
      </c>
      <c r="F385" s="94">
        <f t="shared" si="16"/>
        <v>116.74418604651163</v>
      </c>
      <c r="G385" s="162"/>
      <c r="H385" s="162"/>
      <c r="I385" s="9"/>
      <c r="J385" s="9"/>
      <c r="K385" s="9"/>
      <c r="L385" s="9"/>
      <c r="M385" s="9"/>
      <c r="N385" s="9"/>
      <c r="O385" s="9"/>
      <c r="P385" s="9"/>
      <c r="Q385" s="9"/>
    </row>
    <row r="386" spans="2:18" ht="11.25" customHeight="1" x14ac:dyDescent="0.2">
      <c r="B386" s="117" t="s">
        <v>7</v>
      </c>
      <c r="C386" s="21">
        <v>0.53749999999999998</v>
      </c>
      <c r="D386" s="156">
        <v>2.75</v>
      </c>
      <c r="E386" s="94">
        <v>1.4285714300000001</v>
      </c>
      <c r="F386" s="94">
        <f>C386/C$386*100</f>
        <v>100</v>
      </c>
      <c r="G386" s="162"/>
      <c r="H386" s="162"/>
      <c r="I386" s="9"/>
      <c r="J386" s="9"/>
      <c r="K386" s="9"/>
      <c r="L386" s="9"/>
      <c r="M386" s="9"/>
      <c r="N386" s="9"/>
      <c r="O386" s="9"/>
      <c r="P386" s="9"/>
      <c r="Q386" s="9"/>
    </row>
    <row r="387" spans="2:18" ht="11.25" customHeight="1" x14ac:dyDescent="0.2">
      <c r="B387" s="117" t="s">
        <v>646</v>
      </c>
      <c r="C387" s="21">
        <v>0.39</v>
      </c>
      <c r="D387" s="156">
        <v>0</v>
      </c>
      <c r="E387" s="94">
        <v>1</v>
      </c>
      <c r="F387" s="94">
        <f t="shared" ref="F387:F388" si="17">C387/C$386*100</f>
        <v>72.558139534883722</v>
      </c>
      <c r="G387" s="162"/>
      <c r="H387" s="162"/>
      <c r="I387" s="9"/>
      <c r="J387" s="9"/>
      <c r="K387" s="9"/>
      <c r="L387" s="9"/>
      <c r="M387" s="9"/>
      <c r="N387" s="9"/>
      <c r="O387" s="9"/>
      <c r="P387" s="9"/>
      <c r="Q387" s="9"/>
    </row>
    <row r="388" spans="2:18" ht="11.25" customHeight="1" x14ac:dyDescent="0.2">
      <c r="B388" s="117" t="s">
        <v>652</v>
      </c>
      <c r="C388" s="21">
        <v>0.34</v>
      </c>
      <c r="D388" s="156">
        <v>0</v>
      </c>
      <c r="E388" s="94">
        <v>1</v>
      </c>
      <c r="F388" s="94">
        <f t="shared" si="17"/>
        <v>63.255813953488385</v>
      </c>
      <c r="G388" s="162"/>
      <c r="H388" s="162"/>
      <c r="I388" s="9"/>
      <c r="J388" s="9"/>
      <c r="K388" s="9"/>
      <c r="L388" s="9"/>
      <c r="M388" s="9"/>
      <c r="N388" s="9"/>
      <c r="O388" s="9"/>
      <c r="P388" s="9"/>
      <c r="Q388" s="9"/>
    </row>
    <row r="389" spans="2:18" ht="11.25" customHeight="1" x14ac:dyDescent="0.2">
      <c r="B389" s="121" t="s">
        <v>74</v>
      </c>
      <c r="C389" s="29" t="s">
        <v>74</v>
      </c>
      <c r="D389" s="32" t="s">
        <v>74</v>
      </c>
      <c r="E389" s="80"/>
      <c r="F389" s="171"/>
      <c r="G389" s="162"/>
      <c r="H389" s="162"/>
      <c r="I389" s="9"/>
      <c r="J389" s="9"/>
      <c r="K389" s="9"/>
      <c r="L389" s="9"/>
      <c r="M389" s="9"/>
      <c r="N389" s="9"/>
      <c r="O389" s="9"/>
      <c r="P389" s="9"/>
      <c r="Q389" s="9"/>
    </row>
    <row r="390" spans="2:18" ht="11.25" customHeight="1" x14ac:dyDescent="0.2">
      <c r="B390" s="117" t="s">
        <v>75</v>
      </c>
      <c r="C390" s="21">
        <v>0.78322899999999995</v>
      </c>
      <c r="D390" s="156">
        <v>4.1354170000000003</v>
      </c>
      <c r="E390" s="94">
        <v>2.25</v>
      </c>
      <c r="F390" s="94"/>
      <c r="G390" s="162"/>
      <c r="H390" s="162"/>
      <c r="I390" s="9"/>
      <c r="J390" s="9"/>
      <c r="K390" s="9"/>
      <c r="L390" s="9"/>
      <c r="M390" s="9"/>
      <c r="N390" s="9"/>
      <c r="O390" s="9"/>
      <c r="P390" s="9"/>
      <c r="Q390" s="9"/>
    </row>
    <row r="391" spans="2:18" ht="11.25" customHeight="1" x14ac:dyDescent="0.2">
      <c r="B391" s="117" t="s">
        <v>76</v>
      </c>
      <c r="C391" s="21">
        <v>0.2969</v>
      </c>
      <c r="D391" s="156">
        <v>5.8377999999999997</v>
      </c>
      <c r="E391" s="94">
        <v>0.87090000000000001</v>
      </c>
      <c r="F391" s="94"/>
      <c r="G391" s="162"/>
      <c r="H391" s="162"/>
      <c r="I391" s="9"/>
      <c r="J391" s="9"/>
      <c r="K391" s="9"/>
      <c r="L391" s="9"/>
      <c r="M391" s="9"/>
      <c r="N391" s="9"/>
      <c r="O391" s="9"/>
      <c r="P391" s="9"/>
      <c r="Q391" s="9"/>
    </row>
    <row r="392" spans="2:18" ht="11.25" customHeight="1" thickBot="1" x14ac:dyDescent="0.25">
      <c r="B392" s="120" t="s">
        <v>78</v>
      </c>
      <c r="C392" s="106">
        <v>26.867550000000001</v>
      </c>
      <c r="D392" s="152">
        <v>100.0453</v>
      </c>
      <c r="E392" s="106">
        <v>27.431349999999998</v>
      </c>
      <c r="F392" s="106"/>
      <c r="G392" s="162"/>
      <c r="H392" s="162"/>
      <c r="I392" s="9"/>
      <c r="J392" s="9"/>
      <c r="K392" s="9"/>
      <c r="L392" s="9"/>
      <c r="M392" s="9"/>
      <c r="N392" s="9"/>
      <c r="O392" s="9"/>
      <c r="P392" s="9"/>
      <c r="Q392" s="9"/>
    </row>
    <row r="393" spans="2:18" ht="11.25" customHeight="1" x14ac:dyDescent="0.2">
      <c r="B393" s="317" t="s">
        <v>233</v>
      </c>
      <c r="C393" s="318"/>
      <c r="D393" s="318"/>
      <c r="E393" s="318"/>
      <c r="F393" s="319"/>
      <c r="G393" s="162"/>
      <c r="H393" s="162"/>
      <c r="I393" s="9"/>
      <c r="J393" s="9"/>
      <c r="K393" s="9"/>
      <c r="L393" s="9"/>
      <c r="M393" s="9"/>
      <c r="N393" s="9"/>
      <c r="O393" s="9"/>
      <c r="P393" s="9"/>
      <c r="Q393" s="9"/>
    </row>
    <row r="394" spans="2:18" ht="11.25" customHeight="1" thickBot="1" x14ac:dyDescent="0.25">
      <c r="B394" s="326" t="s">
        <v>661</v>
      </c>
      <c r="C394" s="327"/>
      <c r="D394" s="327"/>
      <c r="E394" s="327"/>
      <c r="F394" s="328"/>
      <c r="G394" s="128"/>
      <c r="H394" s="128"/>
      <c r="I394" s="128"/>
      <c r="J394" s="128"/>
      <c r="K394" s="128"/>
      <c r="L394" s="128"/>
      <c r="M394" s="128"/>
      <c r="N394" s="128"/>
      <c r="O394" s="128"/>
      <c r="P394" s="128"/>
      <c r="Q394" s="162"/>
      <c r="R394" s="162"/>
    </row>
    <row r="395" spans="2:18" ht="11.25" customHeight="1" x14ac:dyDescent="0.2">
      <c r="B395" s="128"/>
      <c r="C395" s="128"/>
      <c r="D395" s="128"/>
      <c r="E395" s="128"/>
      <c r="F395" s="128"/>
      <c r="G395" s="128"/>
      <c r="H395" s="128"/>
      <c r="I395" s="128"/>
      <c r="J395" s="128"/>
      <c r="K395" s="128"/>
      <c r="L395" s="128"/>
      <c r="M395" s="128"/>
      <c r="N395" s="128"/>
      <c r="O395" s="128"/>
      <c r="P395" s="128"/>
      <c r="Q395" s="162"/>
      <c r="R395" s="162"/>
    </row>
    <row r="396" spans="2:18" ht="11.25" customHeight="1" thickBot="1" x14ac:dyDescent="0.25">
      <c r="B396" s="162"/>
      <c r="C396" s="162"/>
      <c r="D396" s="162"/>
      <c r="E396" s="162"/>
      <c r="F396" s="162"/>
      <c r="G396" s="162"/>
      <c r="H396" s="162"/>
      <c r="I396" s="162"/>
      <c r="J396" s="162"/>
      <c r="K396" s="162"/>
      <c r="L396" s="162"/>
      <c r="M396" s="162"/>
      <c r="N396" s="162"/>
      <c r="O396" s="162"/>
      <c r="P396" s="287"/>
      <c r="Q396" s="162"/>
      <c r="R396" s="162"/>
    </row>
    <row r="397" spans="2:18" ht="20.5" thickBot="1" x14ac:dyDescent="0.25">
      <c r="B397" s="111" t="s">
        <v>72</v>
      </c>
      <c r="C397" s="112" t="s">
        <v>182</v>
      </c>
      <c r="D397" s="6" t="s">
        <v>183</v>
      </c>
      <c r="E397" s="4" t="s">
        <v>184</v>
      </c>
      <c r="F397" s="112" t="s">
        <v>185</v>
      </c>
      <c r="G397" s="5" t="s">
        <v>186</v>
      </c>
      <c r="H397" s="6" t="s">
        <v>187</v>
      </c>
      <c r="I397" s="4" t="s">
        <v>188</v>
      </c>
      <c r="J397" s="112" t="s">
        <v>189</v>
      </c>
      <c r="K397" s="5" t="s">
        <v>179</v>
      </c>
      <c r="L397" s="6" t="s">
        <v>180</v>
      </c>
      <c r="M397" s="4" t="s">
        <v>181</v>
      </c>
      <c r="N397" s="113" t="s">
        <v>150</v>
      </c>
      <c r="O397" s="4" t="s">
        <v>73</v>
      </c>
      <c r="P397" s="79" t="s">
        <v>220</v>
      </c>
    </row>
    <row r="398" spans="2:18" x14ac:dyDescent="0.2">
      <c r="B398" s="114" t="s">
        <v>2</v>
      </c>
      <c r="C398" s="115">
        <v>1.96</v>
      </c>
      <c r="D398" s="15">
        <v>1.22</v>
      </c>
      <c r="E398" s="13">
        <v>3.16</v>
      </c>
      <c r="F398" s="115">
        <v>2.56</v>
      </c>
      <c r="G398" s="14">
        <v>1.1599999999999999</v>
      </c>
      <c r="H398" s="15">
        <v>1.43</v>
      </c>
      <c r="I398" s="13">
        <v>5.23</v>
      </c>
      <c r="J398" s="115">
        <v>2.5</v>
      </c>
      <c r="K398" s="14">
        <v>1.37</v>
      </c>
      <c r="L398" s="15">
        <v>0.24</v>
      </c>
      <c r="M398" s="70">
        <v>4.25</v>
      </c>
      <c r="N398" s="116">
        <v>12.64</v>
      </c>
      <c r="O398" s="84">
        <v>87.25</v>
      </c>
      <c r="P398" s="171">
        <f>N398/N$406*100</f>
        <v>108.03418803418805</v>
      </c>
    </row>
    <row r="399" spans="2:18" x14ac:dyDescent="0.2">
      <c r="B399" s="117" t="s">
        <v>1</v>
      </c>
      <c r="C399" s="118">
        <v>2.2999999999999998</v>
      </c>
      <c r="D399" s="23">
        <v>1.31</v>
      </c>
      <c r="E399" s="21">
        <v>3.61</v>
      </c>
      <c r="F399" s="118">
        <v>2.4300000000000002</v>
      </c>
      <c r="G399" s="22">
        <v>1.07</v>
      </c>
      <c r="H399" s="23">
        <v>1.45</v>
      </c>
      <c r="I399" s="21">
        <v>4.96</v>
      </c>
      <c r="J399" s="118">
        <v>2.57</v>
      </c>
      <c r="K399" s="22">
        <v>1.1100000000000001</v>
      </c>
      <c r="L399" s="23">
        <v>0.21</v>
      </c>
      <c r="M399" s="72">
        <v>3.85</v>
      </c>
      <c r="N399" s="119">
        <v>12.42</v>
      </c>
      <c r="O399" s="81">
        <v>70</v>
      </c>
      <c r="P399" s="94">
        <f t="shared" ref="P399:P407" si="18">N399/N$406*100</f>
        <v>106.15384615384616</v>
      </c>
    </row>
    <row r="400" spans="2:18" x14ac:dyDescent="0.2">
      <c r="B400" s="117" t="s">
        <v>122</v>
      </c>
      <c r="C400" s="118">
        <v>2.34</v>
      </c>
      <c r="D400" s="23">
        <v>1.2</v>
      </c>
      <c r="E400" s="21">
        <v>3.53</v>
      </c>
      <c r="F400" s="118">
        <v>2.4</v>
      </c>
      <c r="G400" s="22">
        <v>1.18</v>
      </c>
      <c r="H400" s="23">
        <v>1.41</v>
      </c>
      <c r="I400" s="21">
        <v>5.05</v>
      </c>
      <c r="J400" s="118">
        <v>2.5099999999999998</v>
      </c>
      <c r="K400" s="22">
        <v>1.24</v>
      </c>
      <c r="L400" s="23">
        <v>0.23</v>
      </c>
      <c r="M400" s="72">
        <v>3.79</v>
      </c>
      <c r="N400" s="119">
        <v>12.37</v>
      </c>
      <c r="O400" s="81">
        <v>72.5</v>
      </c>
      <c r="P400" s="94">
        <f t="shared" si="18"/>
        <v>105.72649572649573</v>
      </c>
    </row>
    <row r="401" spans="2:17" x14ac:dyDescent="0.2">
      <c r="B401" s="117" t="s">
        <v>10</v>
      </c>
      <c r="C401" s="118">
        <v>2</v>
      </c>
      <c r="D401" s="23">
        <v>1.1599999999999999</v>
      </c>
      <c r="E401" s="21">
        <v>3.21</v>
      </c>
      <c r="F401" s="118">
        <v>2.37</v>
      </c>
      <c r="G401" s="22">
        <v>1.05</v>
      </c>
      <c r="H401" s="23">
        <v>1.5</v>
      </c>
      <c r="I401" s="21">
        <v>4.82</v>
      </c>
      <c r="J401" s="118">
        <v>2.56</v>
      </c>
      <c r="K401" s="22">
        <v>1.22</v>
      </c>
      <c r="L401" s="23">
        <v>0.25</v>
      </c>
      <c r="M401" s="72">
        <v>4</v>
      </c>
      <c r="N401" s="119">
        <v>12.03</v>
      </c>
      <c r="O401" s="81">
        <v>85</v>
      </c>
      <c r="P401" s="94">
        <f t="shared" si="18"/>
        <v>102.82051282051282</v>
      </c>
    </row>
    <row r="402" spans="2:17" x14ac:dyDescent="0.2">
      <c r="B402" s="117" t="s">
        <v>123</v>
      </c>
      <c r="C402" s="118">
        <v>2.23</v>
      </c>
      <c r="D402" s="23">
        <v>1.1100000000000001</v>
      </c>
      <c r="E402" s="21">
        <v>3.36</v>
      </c>
      <c r="F402" s="118">
        <v>2.46</v>
      </c>
      <c r="G402" s="22">
        <v>0.98</v>
      </c>
      <c r="H402" s="23">
        <v>1.42</v>
      </c>
      <c r="I402" s="21">
        <v>4.7699999999999996</v>
      </c>
      <c r="J402" s="118">
        <v>2.4900000000000002</v>
      </c>
      <c r="K402" s="22">
        <v>1.01</v>
      </c>
      <c r="L402" s="23">
        <v>0.19</v>
      </c>
      <c r="M402" s="72">
        <v>3.72</v>
      </c>
      <c r="N402" s="119">
        <v>11.85</v>
      </c>
      <c r="O402" s="81">
        <v>78.5</v>
      </c>
      <c r="P402" s="94">
        <f t="shared" si="18"/>
        <v>101.28205128205127</v>
      </c>
    </row>
    <row r="403" spans="2:17" x14ac:dyDescent="0.2">
      <c r="B403" s="117" t="s">
        <v>6</v>
      </c>
      <c r="C403" s="118">
        <v>2.1</v>
      </c>
      <c r="D403" s="23">
        <v>1.1200000000000001</v>
      </c>
      <c r="E403" s="21">
        <v>3.19</v>
      </c>
      <c r="F403" s="118">
        <v>2.2999999999999998</v>
      </c>
      <c r="G403" s="22">
        <v>0.94</v>
      </c>
      <c r="H403" s="23">
        <v>1.49</v>
      </c>
      <c r="I403" s="21">
        <v>4.41</v>
      </c>
      <c r="J403" s="118">
        <v>2.93</v>
      </c>
      <c r="K403" s="22">
        <v>1.0900000000000001</v>
      </c>
      <c r="L403" s="23">
        <v>0.23</v>
      </c>
      <c r="M403" s="72">
        <v>4.17</v>
      </c>
      <c r="N403" s="119">
        <v>11.77</v>
      </c>
      <c r="O403" s="81">
        <v>88.75</v>
      </c>
      <c r="P403" s="94">
        <f t="shared" si="18"/>
        <v>100.59829059829059</v>
      </c>
    </row>
    <row r="404" spans="2:17" x14ac:dyDescent="0.2">
      <c r="B404" s="117" t="s">
        <v>4</v>
      </c>
      <c r="C404" s="118">
        <v>2.17</v>
      </c>
      <c r="D404" s="23">
        <v>1.23</v>
      </c>
      <c r="E404" s="21">
        <v>3.41</v>
      </c>
      <c r="F404" s="118">
        <v>2.2799999999999998</v>
      </c>
      <c r="G404" s="22">
        <v>1.08</v>
      </c>
      <c r="H404" s="23">
        <v>1.44</v>
      </c>
      <c r="I404" s="21">
        <v>4.8</v>
      </c>
      <c r="J404" s="118">
        <v>2.29</v>
      </c>
      <c r="K404" s="22">
        <v>0.85</v>
      </c>
      <c r="L404" s="23">
        <v>0.24</v>
      </c>
      <c r="M404" s="72">
        <v>3.54</v>
      </c>
      <c r="N404" s="119">
        <v>11.75</v>
      </c>
      <c r="O404" s="81">
        <v>86.25</v>
      </c>
      <c r="P404" s="94">
        <f t="shared" si="18"/>
        <v>100.42735042735043</v>
      </c>
    </row>
    <row r="405" spans="2:17" x14ac:dyDescent="0.2">
      <c r="B405" s="117" t="s">
        <v>8</v>
      </c>
      <c r="C405" s="118">
        <v>2.16</v>
      </c>
      <c r="D405" s="23">
        <v>1.07</v>
      </c>
      <c r="E405" s="21">
        <v>3.19</v>
      </c>
      <c r="F405" s="118">
        <v>2.17</v>
      </c>
      <c r="G405" s="22">
        <v>0.97</v>
      </c>
      <c r="H405" s="23">
        <v>1.58</v>
      </c>
      <c r="I405" s="21">
        <v>4.75</v>
      </c>
      <c r="J405" s="118">
        <v>2.5299999999999998</v>
      </c>
      <c r="K405" s="22">
        <v>0.98</v>
      </c>
      <c r="L405" s="23">
        <v>0.21</v>
      </c>
      <c r="M405" s="72">
        <v>3.8</v>
      </c>
      <c r="N405" s="119">
        <v>11.74</v>
      </c>
      <c r="O405" s="81">
        <v>65</v>
      </c>
      <c r="P405" s="94">
        <f t="shared" si="18"/>
        <v>100.34188034188034</v>
      </c>
    </row>
    <row r="406" spans="2:17" x14ac:dyDescent="0.2">
      <c r="B406" s="117" t="s">
        <v>124</v>
      </c>
      <c r="C406" s="118">
        <v>1.94</v>
      </c>
      <c r="D406" s="23">
        <v>1.18</v>
      </c>
      <c r="E406" s="21">
        <v>3.11</v>
      </c>
      <c r="F406" s="118">
        <v>2.39</v>
      </c>
      <c r="G406" s="22">
        <v>0.93</v>
      </c>
      <c r="H406" s="23">
        <v>1.5</v>
      </c>
      <c r="I406" s="21">
        <v>4.78</v>
      </c>
      <c r="J406" s="118">
        <v>2.63</v>
      </c>
      <c r="K406" s="22">
        <v>0.99</v>
      </c>
      <c r="L406" s="23">
        <v>0.18</v>
      </c>
      <c r="M406" s="72">
        <v>3.81</v>
      </c>
      <c r="N406" s="119">
        <v>11.7</v>
      </c>
      <c r="O406" s="81">
        <v>83.75</v>
      </c>
      <c r="P406" s="94">
        <f t="shared" si="18"/>
        <v>100</v>
      </c>
    </row>
    <row r="407" spans="2:17" x14ac:dyDescent="0.2">
      <c r="B407" s="117" t="s">
        <v>9</v>
      </c>
      <c r="C407" s="118">
        <v>1.85</v>
      </c>
      <c r="D407" s="23">
        <v>1.1000000000000001</v>
      </c>
      <c r="E407" s="21">
        <v>2.98</v>
      </c>
      <c r="F407" s="118">
        <v>2.41</v>
      </c>
      <c r="G407" s="22">
        <v>1.03</v>
      </c>
      <c r="H407" s="23">
        <v>1.46</v>
      </c>
      <c r="I407" s="21">
        <v>4.8499999999999996</v>
      </c>
      <c r="J407" s="118">
        <v>2.5299999999999998</v>
      </c>
      <c r="K407" s="22">
        <v>1.1399999999999999</v>
      </c>
      <c r="L407" s="23">
        <v>0.24</v>
      </c>
      <c r="M407" s="72">
        <v>3.84</v>
      </c>
      <c r="N407" s="119">
        <v>11.67</v>
      </c>
      <c r="O407" s="81">
        <v>77.5</v>
      </c>
      <c r="P407" s="94">
        <f t="shared" si="18"/>
        <v>99.743589743589752</v>
      </c>
    </row>
    <row r="408" spans="2:17" x14ac:dyDescent="0.2">
      <c r="B408" s="121" t="s">
        <v>74</v>
      </c>
      <c r="C408" s="122" t="s">
        <v>74</v>
      </c>
      <c r="D408" s="31" t="s">
        <v>74</v>
      </c>
      <c r="E408" s="29" t="s">
        <v>74</v>
      </c>
      <c r="F408" s="122" t="s">
        <v>74</v>
      </c>
      <c r="G408" s="30" t="s">
        <v>74</v>
      </c>
      <c r="H408" s="31" t="s">
        <v>74</v>
      </c>
      <c r="I408" s="29"/>
      <c r="J408" s="122" t="s">
        <v>74</v>
      </c>
      <c r="K408" s="30" t="s">
        <v>74</v>
      </c>
      <c r="L408" s="31" t="s">
        <v>74</v>
      </c>
      <c r="M408" s="76" t="s">
        <v>74</v>
      </c>
      <c r="N408" s="123" t="s">
        <v>74</v>
      </c>
      <c r="O408" s="80"/>
      <c r="P408" s="171"/>
    </row>
    <row r="409" spans="2:17" x14ac:dyDescent="0.2">
      <c r="B409" s="117" t="s">
        <v>75</v>
      </c>
      <c r="C409" s="118">
        <v>2.11</v>
      </c>
      <c r="D409" s="23">
        <v>1.17</v>
      </c>
      <c r="E409" s="21">
        <v>3.28</v>
      </c>
      <c r="F409" s="118">
        <v>2.38</v>
      </c>
      <c r="G409" s="22">
        <v>1.04</v>
      </c>
      <c r="H409" s="23">
        <v>1.47</v>
      </c>
      <c r="I409" s="21">
        <v>4.84</v>
      </c>
      <c r="J409" s="118">
        <v>2.5499999999999998</v>
      </c>
      <c r="K409" s="22">
        <v>1.1000000000000001</v>
      </c>
      <c r="L409" s="23">
        <v>0.22</v>
      </c>
      <c r="M409" s="72">
        <v>3.88</v>
      </c>
      <c r="N409" s="119">
        <v>11.99</v>
      </c>
      <c r="O409" s="81">
        <v>79.45</v>
      </c>
      <c r="P409" s="94"/>
    </row>
    <row r="410" spans="2:17" x14ac:dyDescent="0.2">
      <c r="B410" s="117" t="s">
        <v>76</v>
      </c>
      <c r="C410" s="118" t="s">
        <v>77</v>
      </c>
      <c r="D410" s="23" t="s">
        <v>77</v>
      </c>
      <c r="E410" s="21">
        <v>0.41</v>
      </c>
      <c r="F410" s="118" t="s">
        <v>77</v>
      </c>
      <c r="G410" s="22" t="s">
        <v>77</v>
      </c>
      <c r="H410" s="23" t="s">
        <v>77</v>
      </c>
      <c r="I410" s="21">
        <v>0.31</v>
      </c>
      <c r="J410" s="118" t="s">
        <v>77</v>
      </c>
      <c r="K410" s="22" t="s">
        <v>77</v>
      </c>
      <c r="L410" s="23" t="s">
        <v>77</v>
      </c>
      <c r="M410" s="72">
        <v>0.57999999999999996</v>
      </c>
      <c r="N410" s="119">
        <v>1.1200000000000001</v>
      </c>
      <c r="O410" s="81">
        <v>23.742000000000001</v>
      </c>
      <c r="P410" s="94"/>
    </row>
    <row r="411" spans="2:17" ht="10.5" thickBot="1" x14ac:dyDescent="0.25">
      <c r="B411" s="120" t="s">
        <v>78</v>
      </c>
      <c r="C411" s="124" t="s">
        <v>77</v>
      </c>
      <c r="D411" s="125" t="s">
        <v>77</v>
      </c>
      <c r="E411" s="106">
        <v>8.4</v>
      </c>
      <c r="F411" s="126" t="s">
        <v>77</v>
      </c>
      <c r="G411" s="104" t="s">
        <v>77</v>
      </c>
      <c r="H411" s="105" t="s">
        <v>77</v>
      </c>
      <c r="I411" s="106">
        <v>3.4</v>
      </c>
      <c r="J411" s="126" t="s">
        <v>77</v>
      </c>
      <c r="K411" s="104" t="s">
        <v>77</v>
      </c>
      <c r="L411" s="105" t="s">
        <v>77</v>
      </c>
      <c r="M411" s="106">
        <v>10.3</v>
      </c>
      <c r="N411" s="127">
        <v>6.4</v>
      </c>
      <c r="O411" s="106">
        <v>20.596350000000001</v>
      </c>
      <c r="P411" s="106"/>
    </row>
    <row r="412" spans="2:17" ht="11.25" customHeight="1" thickBot="1" x14ac:dyDescent="0.25">
      <c r="B412" s="311" t="s">
        <v>233</v>
      </c>
      <c r="C412" s="312"/>
      <c r="D412" s="312"/>
      <c r="E412" s="312"/>
      <c r="F412" s="312"/>
      <c r="G412" s="312"/>
      <c r="H412" s="312"/>
      <c r="I412" s="312"/>
      <c r="J412" s="312"/>
      <c r="K412" s="312"/>
      <c r="L412" s="312"/>
      <c r="M412" s="312"/>
      <c r="N412" s="312"/>
      <c r="O412" s="312"/>
      <c r="P412" s="313"/>
      <c r="Q412" s="9"/>
    </row>
    <row r="413" spans="2:17" x14ac:dyDescent="0.2">
      <c r="B413" s="128"/>
      <c r="C413" s="43"/>
      <c r="D413" s="43"/>
      <c r="E413" s="129"/>
      <c r="F413" s="129"/>
      <c r="G413" s="129"/>
      <c r="H413" s="129"/>
      <c r="I413" s="129"/>
      <c r="J413" s="129"/>
      <c r="K413" s="129"/>
      <c r="L413" s="129"/>
      <c r="M413" s="129"/>
      <c r="N413" s="130"/>
      <c r="O413" s="129"/>
    </row>
    <row r="414" spans="2:17" ht="10.5" thickBot="1" x14ac:dyDescent="0.25">
      <c r="B414" s="128"/>
      <c r="C414" s="43"/>
      <c r="D414" s="43"/>
      <c r="E414" s="129"/>
      <c r="F414" s="129"/>
      <c r="G414" s="129"/>
      <c r="H414" s="129"/>
      <c r="I414" s="129"/>
      <c r="J414" s="129"/>
      <c r="K414" s="129"/>
      <c r="L414" s="129"/>
      <c r="M414" s="129"/>
      <c r="N414" s="130"/>
      <c r="O414" s="129"/>
    </row>
    <row r="415" spans="2:17" ht="20.5" thickBot="1" x14ac:dyDescent="0.25">
      <c r="B415" s="47" t="s">
        <v>79</v>
      </c>
      <c r="C415" s="48" t="s">
        <v>179</v>
      </c>
      <c r="D415" s="49" t="s">
        <v>180</v>
      </c>
      <c r="E415" s="50" t="s">
        <v>181</v>
      </c>
      <c r="F415" s="79" t="s">
        <v>220</v>
      </c>
      <c r="G415" s="129"/>
      <c r="H415" s="129"/>
      <c r="I415" s="129"/>
      <c r="J415" s="129"/>
      <c r="K415" s="129"/>
      <c r="L415" s="273"/>
      <c r="M415" s="129"/>
      <c r="N415" s="130"/>
      <c r="O415" s="129"/>
    </row>
    <row r="416" spans="2:17" x14ac:dyDescent="0.2">
      <c r="B416" s="121" t="s">
        <v>26</v>
      </c>
      <c r="C416" s="27">
        <v>1.9</v>
      </c>
      <c r="D416" s="28">
        <v>1.1599999999999999</v>
      </c>
      <c r="E416" s="29">
        <v>3.06</v>
      </c>
      <c r="F416" s="171">
        <f>E416/E$417*100</f>
        <v>100.32786885245903</v>
      </c>
      <c r="G416" s="129"/>
      <c r="H416" s="129"/>
      <c r="I416" s="129"/>
      <c r="J416" s="129"/>
      <c r="K416" s="129"/>
      <c r="L416" s="129"/>
      <c r="M416" s="129"/>
      <c r="N416" s="130"/>
      <c r="O416" s="129"/>
    </row>
    <row r="417" spans="2:17" x14ac:dyDescent="0.2">
      <c r="B417" s="117" t="s">
        <v>124</v>
      </c>
      <c r="C417" s="19">
        <v>1.87</v>
      </c>
      <c r="D417" s="20">
        <v>1.18</v>
      </c>
      <c r="E417" s="21">
        <v>3.05</v>
      </c>
      <c r="F417" s="94">
        <f t="shared" ref="F417:F427" si="19">E417/E$417*100</f>
        <v>100</v>
      </c>
      <c r="G417" s="129"/>
      <c r="H417" s="129"/>
      <c r="I417" s="129"/>
      <c r="J417" s="129"/>
      <c r="K417" s="129"/>
      <c r="L417" s="129"/>
      <c r="M417" s="129"/>
      <c r="N417" s="130"/>
      <c r="O417" s="129"/>
    </row>
    <row r="418" spans="2:17" x14ac:dyDescent="0.2">
      <c r="B418" s="117" t="s">
        <v>45</v>
      </c>
      <c r="C418" s="19">
        <v>1.88</v>
      </c>
      <c r="D418" s="20">
        <v>1.1599999999999999</v>
      </c>
      <c r="E418" s="21">
        <v>3.04</v>
      </c>
      <c r="F418" s="94">
        <f t="shared" si="19"/>
        <v>99.672131147540995</v>
      </c>
      <c r="G418" s="129"/>
      <c r="H418" s="129"/>
      <c r="I418" s="129"/>
      <c r="J418" s="129"/>
      <c r="K418" s="129"/>
      <c r="L418" s="129"/>
      <c r="M418" s="129"/>
      <c r="N418" s="130"/>
      <c r="O418" s="129"/>
    </row>
    <row r="419" spans="2:17" x14ac:dyDescent="0.2">
      <c r="B419" s="117" t="s">
        <v>20</v>
      </c>
      <c r="C419" s="19">
        <v>1.78</v>
      </c>
      <c r="D419" s="20">
        <v>1.1399999999999999</v>
      </c>
      <c r="E419" s="21">
        <v>2.92</v>
      </c>
      <c r="F419" s="94">
        <f t="shared" si="19"/>
        <v>95.73770491803279</v>
      </c>
      <c r="G419" s="129"/>
      <c r="H419" s="129"/>
      <c r="I419" s="129"/>
      <c r="J419" s="129"/>
      <c r="K419" s="129"/>
      <c r="L419" s="129"/>
      <c r="M419" s="129"/>
      <c r="N419" s="130"/>
      <c r="O419" s="129"/>
    </row>
    <row r="420" spans="2:17" x14ac:dyDescent="0.2">
      <c r="B420" s="117" t="s">
        <v>125</v>
      </c>
      <c r="C420" s="19">
        <v>1.99</v>
      </c>
      <c r="D420" s="20">
        <v>0.92</v>
      </c>
      <c r="E420" s="21">
        <v>2.91</v>
      </c>
      <c r="F420" s="94">
        <f t="shared" si="19"/>
        <v>95.409836065573785</v>
      </c>
      <c r="G420" s="129"/>
      <c r="H420" s="129"/>
      <c r="I420" s="129"/>
      <c r="J420" s="129"/>
      <c r="K420" s="129"/>
      <c r="L420" s="129"/>
      <c r="M420" s="130"/>
      <c r="N420" s="129"/>
      <c r="Q420" s="9"/>
    </row>
    <row r="421" spans="2:17" x14ac:dyDescent="0.2">
      <c r="B421" s="117" t="s">
        <v>126</v>
      </c>
      <c r="C421" s="19">
        <v>1.83</v>
      </c>
      <c r="D421" s="20">
        <v>1.03</v>
      </c>
      <c r="E421" s="21">
        <v>2.86</v>
      </c>
      <c r="F421" s="94">
        <f t="shared" si="19"/>
        <v>93.770491803278688</v>
      </c>
      <c r="G421" s="129"/>
      <c r="H421" s="129"/>
      <c r="I421" s="129"/>
      <c r="J421" s="129"/>
      <c r="K421" s="129"/>
      <c r="L421" s="129"/>
      <c r="M421" s="130"/>
      <c r="N421" s="129"/>
      <c r="Q421" s="9"/>
    </row>
    <row r="422" spans="2:17" x14ac:dyDescent="0.2">
      <c r="B422" s="117" t="s">
        <v>22</v>
      </c>
      <c r="C422" s="19">
        <v>1.78</v>
      </c>
      <c r="D422" s="20">
        <v>1.02</v>
      </c>
      <c r="E422" s="21">
        <v>2.8</v>
      </c>
      <c r="F422" s="94">
        <f t="shared" si="19"/>
        <v>91.803278688524586</v>
      </c>
      <c r="G422" s="129"/>
      <c r="H422" s="129"/>
      <c r="I422" s="129"/>
      <c r="J422" s="129"/>
      <c r="K422" s="129"/>
      <c r="L422" s="129"/>
      <c r="M422" s="129"/>
      <c r="N422" s="130"/>
      <c r="O422" s="129"/>
    </row>
    <row r="423" spans="2:17" x14ac:dyDescent="0.2">
      <c r="B423" s="117" t="s">
        <v>25</v>
      </c>
      <c r="C423" s="19">
        <v>1.79</v>
      </c>
      <c r="D423" s="20">
        <v>0.97</v>
      </c>
      <c r="E423" s="21">
        <v>2.76</v>
      </c>
      <c r="F423" s="94">
        <f t="shared" si="19"/>
        <v>90.491803278688522</v>
      </c>
      <c r="G423" s="129"/>
      <c r="H423" s="129"/>
      <c r="I423" s="129"/>
      <c r="J423" s="129"/>
      <c r="K423" s="129"/>
      <c r="L423" s="129"/>
      <c r="M423" s="130"/>
      <c r="N423" s="129"/>
      <c r="Q423" s="9"/>
    </row>
    <row r="424" spans="2:17" x14ac:dyDescent="0.2">
      <c r="B424" s="117" t="s">
        <v>127</v>
      </c>
      <c r="C424" s="19">
        <v>1.74</v>
      </c>
      <c r="D424" s="20">
        <v>1.01</v>
      </c>
      <c r="E424" s="21">
        <v>2.75</v>
      </c>
      <c r="F424" s="94">
        <f t="shared" si="19"/>
        <v>90.163934426229503</v>
      </c>
      <c r="G424" s="129"/>
      <c r="H424" s="129"/>
      <c r="I424" s="129"/>
      <c r="J424" s="129"/>
      <c r="K424" s="129"/>
      <c r="L424" s="129"/>
      <c r="M424" s="129"/>
      <c r="N424" s="130"/>
      <c r="O424" s="129"/>
    </row>
    <row r="425" spans="2:17" x14ac:dyDescent="0.2">
      <c r="B425" s="117" t="s">
        <v>23</v>
      </c>
      <c r="C425" s="19">
        <v>1.77</v>
      </c>
      <c r="D425" s="20">
        <v>0.94</v>
      </c>
      <c r="E425" s="21">
        <v>2.71</v>
      </c>
      <c r="F425" s="94">
        <f t="shared" si="19"/>
        <v>88.852459016393453</v>
      </c>
      <c r="G425" s="129"/>
      <c r="H425" s="129"/>
      <c r="I425" s="129"/>
      <c r="J425" s="129"/>
      <c r="K425" s="129"/>
      <c r="L425" s="129"/>
      <c r="M425" s="129"/>
      <c r="N425" s="130"/>
      <c r="O425" s="129"/>
    </row>
    <row r="426" spans="2:17" x14ac:dyDescent="0.2">
      <c r="B426" s="117" t="s">
        <v>21</v>
      </c>
      <c r="C426" s="19">
        <v>1.86</v>
      </c>
      <c r="D426" s="20">
        <v>0.84</v>
      </c>
      <c r="E426" s="21">
        <v>2.7</v>
      </c>
      <c r="F426" s="94">
        <f t="shared" si="19"/>
        <v>88.524590163934434</v>
      </c>
      <c r="G426" s="129"/>
      <c r="H426" s="129"/>
      <c r="I426" s="129"/>
      <c r="J426" s="129"/>
      <c r="K426" s="129"/>
      <c r="L426" s="129"/>
      <c r="M426" s="129"/>
      <c r="N426" s="130"/>
      <c r="O426" s="129"/>
    </row>
    <row r="427" spans="2:17" x14ac:dyDescent="0.2">
      <c r="B427" s="117" t="s">
        <v>27</v>
      </c>
      <c r="C427" s="19">
        <v>1.82</v>
      </c>
      <c r="D427" s="20">
        <v>0.77</v>
      </c>
      <c r="E427" s="21">
        <v>2.59</v>
      </c>
      <c r="F427" s="94">
        <f t="shared" si="19"/>
        <v>84.918032786885249</v>
      </c>
      <c r="G427" s="129"/>
      <c r="H427" s="129"/>
      <c r="I427" s="129"/>
      <c r="J427" s="129"/>
      <c r="K427" s="129"/>
      <c r="L427" s="129"/>
      <c r="M427" s="129"/>
      <c r="N427" s="130"/>
      <c r="O427" s="129"/>
    </row>
    <row r="428" spans="2:17" x14ac:dyDescent="0.2">
      <c r="B428" s="131"/>
      <c r="C428" s="132"/>
      <c r="D428" s="133"/>
      <c r="E428" s="134"/>
      <c r="F428" s="94"/>
      <c r="G428" s="129"/>
      <c r="H428" s="129"/>
      <c r="I428" s="129"/>
      <c r="J428" s="129"/>
      <c r="K428" s="129"/>
      <c r="L428" s="129"/>
      <c r="M428" s="129"/>
      <c r="N428" s="130"/>
      <c r="O428" s="129"/>
    </row>
    <row r="429" spans="2:17" x14ac:dyDescent="0.2">
      <c r="B429" s="52" t="s">
        <v>11</v>
      </c>
      <c r="C429" s="53">
        <v>1.83</v>
      </c>
      <c r="D429" s="54">
        <v>1.01</v>
      </c>
      <c r="E429" s="101">
        <v>2.85</v>
      </c>
      <c r="F429" s="94"/>
      <c r="G429" s="129"/>
      <c r="H429" s="129"/>
      <c r="I429" s="129"/>
      <c r="J429" s="129"/>
      <c r="K429" s="129"/>
      <c r="L429" s="129"/>
      <c r="M429" s="129"/>
      <c r="N429" s="130"/>
      <c r="O429" s="129"/>
    </row>
    <row r="430" spans="2:17" x14ac:dyDescent="0.2">
      <c r="B430" s="52" t="s">
        <v>12</v>
      </c>
      <c r="C430" s="53" t="s">
        <v>77</v>
      </c>
      <c r="D430" s="54" t="s">
        <v>77</v>
      </c>
      <c r="E430" s="101">
        <v>0.56999999999999995</v>
      </c>
      <c r="F430" s="94"/>
      <c r="G430" s="129"/>
      <c r="H430" s="129"/>
      <c r="I430" s="129"/>
      <c r="J430" s="129"/>
      <c r="K430" s="129"/>
      <c r="L430" s="129"/>
      <c r="M430" s="129"/>
      <c r="N430" s="130"/>
      <c r="O430" s="129"/>
    </row>
    <row r="431" spans="2:17" ht="10.5" thickBot="1" x14ac:dyDescent="0.25">
      <c r="B431" s="55" t="s">
        <v>13</v>
      </c>
      <c r="C431" s="56" t="s">
        <v>77</v>
      </c>
      <c r="D431" s="57" t="s">
        <v>77</v>
      </c>
      <c r="E431" s="102">
        <v>14.1</v>
      </c>
      <c r="F431" s="106"/>
      <c r="G431" s="129"/>
      <c r="H431" s="129"/>
      <c r="I431" s="129"/>
      <c r="J431" s="129"/>
      <c r="K431" s="129"/>
      <c r="L431" s="129"/>
      <c r="M431" s="129"/>
      <c r="N431" s="130"/>
      <c r="O431" s="129"/>
    </row>
    <row r="432" spans="2:17" ht="11.25" customHeight="1" thickBot="1" x14ac:dyDescent="0.25">
      <c r="B432" s="311" t="s">
        <v>233</v>
      </c>
      <c r="C432" s="312"/>
      <c r="D432" s="312"/>
      <c r="E432" s="312"/>
      <c r="F432" s="313"/>
      <c r="G432" s="213"/>
      <c r="H432" s="214"/>
      <c r="I432" s="214"/>
      <c r="J432" s="214"/>
      <c r="K432" s="214"/>
      <c r="L432" s="214"/>
      <c r="M432" s="214"/>
      <c r="N432" s="214"/>
      <c r="O432" s="214"/>
      <c r="P432" s="214"/>
      <c r="Q432" s="9"/>
    </row>
    <row r="433" spans="2:19" x14ac:dyDescent="0.2">
      <c r="C433" s="135"/>
      <c r="D433" s="135"/>
      <c r="E433" s="135"/>
      <c r="F433" s="129"/>
      <c r="G433" s="129"/>
      <c r="H433" s="129"/>
      <c r="I433" s="129"/>
      <c r="J433" s="129"/>
      <c r="K433" s="129"/>
      <c r="L433" s="129"/>
      <c r="M433" s="129"/>
      <c r="N433" s="130"/>
      <c r="O433" s="129"/>
    </row>
    <row r="434" spans="2:19" ht="10.5" thickBot="1" x14ac:dyDescent="0.25"/>
    <row r="435" spans="2:19" ht="20.5" thickBot="1" x14ac:dyDescent="0.25">
      <c r="B435" s="47" t="s">
        <v>135</v>
      </c>
      <c r="C435" s="48" t="s">
        <v>168</v>
      </c>
      <c r="D435" s="49" t="s">
        <v>169</v>
      </c>
      <c r="E435" s="64" t="s">
        <v>170</v>
      </c>
      <c r="F435" s="48" t="s">
        <v>171</v>
      </c>
      <c r="G435" s="87" t="s">
        <v>172</v>
      </c>
      <c r="H435" s="87" t="s">
        <v>173</v>
      </c>
      <c r="I435" s="65" t="s">
        <v>174</v>
      </c>
      <c r="J435" s="110" t="s">
        <v>175</v>
      </c>
      <c r="K435" s="215" t="s">
        <v>176</v>
      </c>
      <c r="L435" s="216" t="s">
        <v>177</v>
      </c>
      <c r="M435" s="217" t="s">
        <v>178</v>
      </c>
      <c r="N435" s="89" t="s">
        <v>161</v>
      </c>
      <c r="O435" s="79" t="s">
        <v>150</v>
      </c>
      <c r="P435" s="79" t="s">
        <v>71</v>
      </c>
      <c r="Q435" s="79" t="s">
        <v>220</v>
      </c>
      <c r="R435" s="46"/>
      <c r="S435" s="46"/>
    </row>
    <row r="436" spans="2:19" x14ac:dyDescent="0.2">
      <c r="B436" s="51" t="s">
        <v>21</v>
      </c>
      <c r="C436" s="27">
        <v>3.2524999999999999</v>
      </c>
      <c r="D436" s="28">
        <v>1.7475000000000001</v>
      </c>
      <c r="E436" s="62">
        <v>5</v>
      </c>
      <c r="F436" s="27">
        <v>3.0249999999999999</v>
      </c>
      <c r="G436" s="30">
        <v>1.3049999999999999</v>
      </c>
      <c r="H436" s="30">
        <v>1.5225</v>
      </c>
      <c r="I436" s="31">
        <v>1.01</v>
      </c>
      <c r="J436" s="29">
        <v>6.8624999999999998</v>
      </c>
      <c r="K436" s="62">
        <v>2.5724999999999998</v>
      </c>
      <c r="L436" s="30">
        <v>1.2649999999999999</v>
      </c>
      <c r="M436" s="33">
        <v>0.98250000000000004</v>
      </c>
      <c r="N436" s="29">
        <v>4.82</v>
      </c>
      <c r="O436" s="29">
        <v>16.682500000000001</v>
      </c>
      <c r="P436" s="80">
        <v>78.75</v>
      </c>
      <c r="Q436" s="171">
        <f t="shared" ref="Q436:Q459" si="20">O436/O$458*100</f>
        <v>119.71654108360244</v>
      </c>
      <c r="R436" s="46"/>
    </row>
    <row r="437" spans="2:19" x14ac:dyDescent="0.2">
      <c r="B437" s="52" t="s">
        <v>57</v>
      </c>
      <c r="C437" s="19">
        <v>3.4775</v>
      </c>
      <c r="D437" s="20">
        <v>1.345</v>
      </c>
      <c r="E437" s="60">
        <v>4.8224999999999998</v>
      </c>
      <c r="F437" s="19">
        <v>2.8875000000000002</v>
      </c>
      <c r="G437" s="22">
        <v>1.3</v>
      </c>
      <c r="H437" s="22">
        <v>1.2675000000000001</v>
      </c>
      <c r="I437" s="23">
        <v>0.88</v>
      </c>
      <c r="J437" s="21">
        <v>6.335</v>
      </c>
      <c r="K437" s="60">
        <v>3.0775000000000001</v>
      </c>
      <c r="L437" s="22">
        <v>1.4824999999999999</v>
      </c>
      <c r="M437" s="25">
        <v>0.82250000000000001</v>
      </c>
      <c r="N437" s="21">
        <v>5.3825000000000003</v>
      </c>
      <c r="O437" s="21">
        <v>16.54</v>
      </c>
      <c r="P437" s="81">
        <v>76.25</v>
      </c>
      <c r="Q437" s="94">
        <f t="shared" si="20"/>
        <v>118.69393613204163</v>
      </c>
      <c r="R437" s="46"/>
    </row>
    <row r="438" spans="2:19" x14ac:dyDescent="0.2">
      <c r="B438" s="52" t="s">
        <v>56</v>
      </c>
      <c r="C438" s="19">
        <v>3.0175000000000001</v>
      </c>
      <c r="D438" s="20">
        <v>1.4</v>
      </c>
      <c r="E438" s="60">
        <v>4.4175000000000004</v>
      </c>
      <c r="F438" s="19">
        <v>3.0150000000000001</v>
      </c>
      <c r="G438" s="22">
        <v>1.3075000000000001</v>
      </c>
      <c r="H438" s="22">
        <v>1.4524999999999999</v>
      </c>
      <c r="I438" s="23">
        <v>1.0275000000000001</v>
      </c>
      <c r="J438" s="21">
        <v>6.8025000000000002</v>
      </c>
      <c r="K438" s="60">
        <v>3.0175000000000001</v>
      </c>
      <c r="L438" s="22">
        <v>1.4125000000000001</v>
      </c>
      <c r="M438" s="25">
        <v>0.88249999999999995</v>
      </c>
      <c r="N438" s="21">
        <v>5.3125</v>
      </c>
      <c r="O438" s="21">
        <v>16.532499999999999</v>
      </c>
      <c r="P438" s="81">
        <v>78.75</v>
      </c>
      <c r="Q438" s="94">
        <f t="shared" si="20"/>
        <v>118.64011481880156</v>
      </c>
      <c r="R438" s="46"/>
    </row>
    <row r="439" spans="2:19" x14ac:dyDescent="0.2">
      <c r="B439" s="52" t="s">
        <v>46</v>
      </c>
      <c r="C439" s="19">
        <v>2.7225000000000001</v>
      </c>
      <c r="D439" s="20">
        <v>1.52</v>
      </c>
      <c r="E439" s="60">
        <v>4.2424999999999997</v>
      </c>
      <c r="F439" s="19">
        <v>3.2725</v>
      </c>
      <c r="G439" s="22">
        <v>1.1325000000000001</v>
      </c>
      <c r="H439" s="22">
        <v>1.5249999999999999</v>
      </c>
      <c r="I439" s="23">
        <v>1.085</v>
      </c>
      <c r="J439" s="21">
        <v>7.0149999999999997</v>
      </c>
      <c r="K439" s="60">
        <v>2.64</v>
      </c>
      <c r="L439" s="22">
        <v>1.4375</v>
      </c>
      <c r="M439" s="25">
        <v>0.96400249999999998</v>
      </c>
      <c r="N439" s="21">
        <v>5.0415025</v>
      </c>
      <c r="O439" s="21">
        <v>16.2990025</v>
      </c>
      <c r="P439" s="81">
        <v>82.5</v>
      </c>
      <c r="Q439" s="94">
        <f t="shared" si="20"/>
        <v>116.96449587369932</v>
      </c>
      <c r="R439" s="46"/>
    </row>
    <row r="440" spans="2:19" x14ac:dyDescent="0.2">
      <c r="B440" s="52" t="s">
        <v>37</v>
      </c>
      <c r="C440" s="19">
        <v>3.2425000000000002</v>
      </c>
      <c r="D440" s="20">
        <v>1.4375</v>
      </c>
      <c r="E440" s="60">
        <v>4.68</v>
      </c>
      <c r="F440" s="19">
        <v>3.2725</v>
      </c>
      <c r="G440" s="22">
        <v>1.2</v>
      </c>
      <c r="H440" s="22">
        <v>1.2549999999999999</v>
      </c>
      <c r="I440" s="23">
        <v>0.93500000000000005</v>
      </c>
      <c r="J440" s="21">
        <v>6.6624999999999996</v>
      </c>
      <c r="K440" s="60">
        <v>2.3199999999999998</v>
      </c>
      <c r="L440" s="22">
        <v>1.2825</v>
      </c>
      <c r="M440" s="25">
        <v>0.93</v>
      </c>
      <c r="N440" s="21">
        <v>4.5324999999999998</v>
      </c>
      <c r="O440" s="21">
        <v>15.875</v>
      </c>
      <c r="P440" s="81">
        <v>72.5</v>
      </c>
      <c r="Q440" s="94">
        <f t="shared" si="20"/>
        <v>113.92177969142448</v>
      </c>
      <c r="R440" s="46"/>
    </row>
    <row r="441" spans="2:19" x14ac:dyDescent="0.2">
      <c r="B441" s="52" t="s">
        <v>40</v>
      </c>
      <c r="C441" s="19">
        <v>3.165</v>
      </c>
      <c r="D441" s="20">
        <v>1.47</v>
      </c>
      <c r="E441" s="60">
        <v>4.6349999999999998</v>
      </c>
      <c r="F441" s="19">
        <v>3.09</v>
      </c>
      <c r="G441" s="22">
        <v>1.2649999999999999</v>
      </c>
      <c r="H441" s="22">
        <v>1.1125</v>
      </c>
      <c r="I441" s="23">
        <v>0.85499999999999998</v>
      </c>
      <c r="J441" s="21">
        <v>6.3224999999999998</v>
      </c>
      <c r="K441" s="60">
        <v>2.71</v>
      </c>
      <c r="L441" s="22">
        <v>1.2675000000000001</v>
      </c>
      <c r="M441" s="25">
        <v>0.88500000000000001</v>
      </c>
      <c r="N441" s="21">
        <v>4.8624999999999998</v>
      </c>
      <c r="O441" s="21">
        <v>15.82</v>
      </c>
      <c r="P441" s="81">
        <v>77.5</v>
      </c>
      <c r="Q441" s="94">
        <f t="shared" si="20"/>
        <v>113.52709006099748</v>
      </c>
      <c r="R441" s="46"/>
    </row>
    <row r="442" spans="2:19" x14ac:dyDescent="0.2">
      <c r="B442" s="52" t="s">
        <v>55</v>
      </c>
      <c r="C442" s="19">
        <v>2.8725000000000001</v>
      </c>
      <c r="D442" s="20">
        <v>1.2175</v>
      </c>
      <c r="E442" s="60">
        <v>4.09</v>
      </c>
      <c r="F442" s="19">
        <v>3.1875</v>
      </c>
      <c r="G442" s="22">
        <v>1.4</v>
      </c>
      <c r="H442" s="22">
        <v>1.125</v>
      </c>
      <c r="I442" s="23">
        <v>0.94</v>
      </c>
      <c r="J442" s="21">
        <v>6.6524999999999999</v>
      </c>
      <c r="K442" s="60">
        <v>2.79</v>
      </c>
      <c r="L442" s="22">
        <v>1.415</v>
      </c>
      <c r="M442" s="25">
        <v>0.79749999999999999</v>
      </c>
      <c r="N442" s="21">
        <v>5.0025000000000004</v>
      </c>
      <c r="O442" s="21">
        <v>15.744999999999999</v>
      </c>
      <c r="P442" s="81">
        <v>88.75</v>
      </c>
      <c r="Q442" s="94">
        <f t="shared" si="20"/>
        <v>112.98887692859705</v>
      </c>
      <c r="R442" s="46"/>
    </row>
    <row r="443" spans="2:19" x14ac:dyDescent="0.2">
      <c r="B443" s="52" t="s">
        <v>22</v>
      </c>
      <c r="C443" s="19">
        <v>3.16</v>
      </c>
      <c r="D443" s="20">
        <v>1.3774999999999999</v>
      </c>
      <c r="E443" s="60">
        <v>4.5374999999999996</v>
      </c>
      <c r="F443" s="19">
        <v>2.88</v>
      </c>
      <c r="G443" s="22">
        <v>1.2625</v>
      </c>
      <c r="H443" s="22">
        <v>1.23</v>
      </c>
      <c r="I443" s="23">
        <v>0.93</v>
      </c>
      <c r="J443" s="21">
        <v>6.3025000000000002</v>
      </c>
      <c r="K443" s="60">
        <v>2.4575</v>
      </c>
      <c r="L443" s="22">
        <v>1.415</v>
      </c>
      <c r="M443" s="25">
        <v>0.9425</v>
      </c>
      <c r="N443" s="21">
        <v>4.8150000000000004</v>
      </c>
      <c r="O443" s="21">
        <v>15.654999999999999</v>
      </c>
      <c r="P443" s="81">
        <v>63.75</v>
      </c>
      <c r="Q443" s="94">
        <f t="shared" si="20"/>
        <v>112.34302116971652</v>
      </c>
      <c r="R443" s="46"/>
    </row>
    <row r="444" spans="2:19" x14ac:dyDescent="0.2">
      <c r="B444" s="52" t="s">
        <v>53</v>
      </c>
      <c r="C444" s="19">
        <v>3.15</v>
      </c>
      <c r="D444" s="20">
        <v>1.25</v>
      </c>
      <c r="E444" s="60">
        <v>4.4000000000000004</v>
      </c>
      <c r="F444" s="19">
        <v>3.0474999999999999</v>
      </c>
      <c r="G444" s="22">
        <v>1.1425000000000001</v>
      </c>
      <c r="H444" s="22">
        <v>1.1100000000000001</v>
      </c>
      <c r="I444" s="23">
        <v>0.97250000000000003</v>
      </c>
      <c r="J444" s="21">
        <v>6.2725</v>
      </c>
      <c r="K444" s="60">
        <v>2.9725000000000001</v>
      </c>
      <c r="L444" s="22">
        <v>1.2524999999999999</v>
      </c>
      <c r="M444" s="25">
        <v>0.625</v>
      </c>
      <c r="N444" s="21">
        <v>4.8499999999999996</v>
      </c>
      <c r="O444" s="21">
        <v>15.522500000000001</v>
      </c>
      <c r="P444" s="81">
        <v>58.75</v>
      </c>
      <c r="Q444" s="94">
        <f t="shared" si="20"/>
        <v>111.39217796914245</v>
      </c>
      <c r="R444" s="46"/>
    </row>
    <row r="445" spans="2:19" x14ac:dyDescent="0.2">
      <c r="B445" s="52" t="s">
        <v>3</v>
      </c>
      <c r="C445" s="19">
        <v>3.0325000000000002</v>
      </c>
      <c r="D445" s="20">
        <v>1.6625000000000001</v>
      </c>
      <c r="E445" s="60">
        <v>4.6950000000000003</v>
      </c>
      <c r="F445" s="19">
        <v>2.98</v>
      </c>
      <c r="G445" s="22">
        <v>0.86250000000000004</v>
      </c>
      <c r="H445" s="22">
        <v>1.2625</v>
      </c>
      <c r="I445" s="23">
        <v>0.92</v>
      </c>
      <c r="J445" s="21">
        <v>6.0250000000000004</v>
      </c>
      <c r="K445" s="60">
        <v>2.73</v>
      </c>
      <c r="L445" s="22">
        <v>1.2224999999999999</v>
      </c>
      <c r="M445" s="25">
        <v>0.79500000000000004</v>
      </c>
      <c r="N445" s="21">
        <v>4.7474999999999996</v>
      </c>
      <c r="O445" s="21">
        <v>15.467499999999999</v>
      </c>
      <c r="P445" s="81">
        <v>42.5</v>
      </c>
      <c r="Q445" s="94">
        <f t="shared" si="20"/>
        <v>110.99748833871546</v>
      </c>
      <c r="R445" s="46"/>
    </row>
    <row r="446" spans="2:19" x14ac:dyDescent="0.2">
      <c r="B446" s="52" t="s">
        <v>36</v>
      </c>
      <c r="C446" s="19">
        <v>2.6749999999999998</v>
      </c>
      <c r="D446" s="20">
        <v>1.2775000000000001</v>
      </c>
      <c r="E446" s="60">
        <v>3.9525000000000001</v>
      </c>
      <c r="F446" s="19">
        <v>3.105</v>
      </c>
      <c r="G446" s="22">
        <v>1.2050000000000001</v>
      </c>
      <c r="H446" s="22">
        <v>1.3</v>
      </c>
      <c r="I446" s="23">
        <v>0.81</v>
      </c>
      <c r="J446" s="21">
        <v>6.42</v>
      </c>
      <c r="K446" s="60">
        <v>3.0874999999999999</v>
      </c>
      <c r="L446" s="22">
        <v>1.1274999999999999</v>
      </c>
      <c r="M446" s="25">
        <v>0.87250000000000005</v>
      </c>
      <c r="N446" s="21">
        <v>5.0875000000000004</v>
      </c>
      <c r="O446" s="21">
        <v>15.46</v>
      </c>
      <c r="P446" s="81">
        <v>77.5</v>
      </c>
      <c r="Q446" s="94">
        <f t="shared" si="20"/>
        <v>110.94366702547542</v>
      </c>
      <c r="R446" s="46"/>
    </row>
    <row r="447" spans="2:19" x14ac:dyDescent="0.2">
      <c r="B447" s="52" t="s">
        <v>59</v>
      </c>
      <c r="C447" s="19">
        <v>3.0975000000000001</v>
      </c>
      <c r="D447" s="20">
        <v>1.5649999999999999</v>
      </c>
      <c r="E447" s="60">
        <v>4.6624999999999996</v>
      </c>
      <c r="F447" s="19">
        <v>2.8475000000000001</v>
      </c>
      <c r="G447" s="22">
        <v>1.2725</v>
      </c>
      <c r="H447" s="22">
        <v>1.3274999999999999</v>
      </c>
      <c r="I447" s="23">
        <v>0.90749999999999997</v>
      </c>
      <c r="J447" s="21">
        <v>6.3550000000000004</v>
      </c>
      <c r="K447" s="60">
        <v>2.5274999999999999</v>
      </c>
      <c r="L447" s="22">
        <v>1.17</v>
      </c>
      <c r="M447" s="25">
        <v>0.74</v>
      </c>
      <c r="N447" s="21">
        <v>4.4375</v>
      </c>
      <c r="O447" s="21">
        <v>15.455</v>
      </c>
      <c r="P447" s="81">
        <v>53.75</v>
      </c>
      <c r="Q447" s="94">
        <f t="shared" si="20"/>
        <v>110.90778614998204</v>
      </c>
      <c r="R447" s="46"/>
    </row>
    <row r="448" spans="2:19" x14ac:dyDescent="0.2">
      <c r="B448" s="52" t="s">
        <v>15</v>
      </c>
      <c r="C448" s="19">
        <v>2.87</v>
      </c>
      <c r="D448" s="20">
        <v>1.2749999999999999</v>
      </c>
      <c r="E448" s="60">
        <v>4.1449999999999996</v>
      </c>
      <c r="F448" s="19">
        <v>3.17</v>
      </c>
      <c r="G448" s="22">
        <v>1.2224999999999999</v>
      </c>
      <c r="H448" s="22">
        <v>1.3725000000000001</v>
      </c>
      <c r="I448" s="23">
        <v>0.9</v>
      </c>
      <c r="J448" s="21">
        <v>6.665</v>
      </c>
      <c r="K448" s="60">
        <v>2.4750000000000001</v>
      </c>
      <c r="L448" s="22">
        <v>1.1425000000000001</v>
      </c>
      <c r="M448" s="25">
        <v>0.87250000000000005</v>
      </c>
      <c r="N448" s="21">
        <v>4.49</v>
      </c>
      <c r="O448" s="21">
        <v>15.3</v>
      </c>
      <c r="P448" s="81">
        <v>76.25</v>
      </c>
      <c r="Q448" s="94">
        <f t="shared" si="20"/>
        <v>109.79547900968785</v>
      </c>
      <c r="R448" s="46"/>
    </row>
    <row r="449" spans="2:20" x14ac:dyDescent="0.2">
      <c r="B449" s="52" t="s">
        <v>20</v>
      </c>
      <c r="C449" s="19">
        <v>2.5550000000000002</v>
      </c>
      <c r="D449" s="20">
        <v>1.415</v>
      </c>
      <c r="E449" s="60">
        <v>3.97</v>
      </c>
      <c r="F449" s="19">
        <v>2.875</v>
      </c>
      <c r="G449" s="22">
        <v>1.2</v>
      </c>
      <c r="H449" s="22">
        <v>1.2224999999999999</v>
      </c>
      <c r="I449" s="23">
        <v>0.98250000000000004</v>
      </c>
      <c r="J449" s="21">
        <v>6.28</v>
      </c>
      <c r="K449" s="60">
        <v>2.8224999999999998</v>
      </c>
      <c r="L449" s="22">
        <v>1.2575000000000001</v>
      </c>
      <c r="M449" s="25">
        <v>0.86750000000000005</v>
      </c>
      <c r="N449" s="21">
        <v>4.9474999999999998</v>
      </c>
      <c r="O449" s="21">
        <v>15.1975</v>
      </c>
      <c r="P449" s="81">
        <v>75</v>
      </c>
      <c r="Q449" s="94">
        <f t="shared" si="20"/>
        <v>109.05992106207391</v>
      </c>
      <c r="R449" s="46"/>
    </row>
    <row r="450" spans="2:20" x14ac:dyDescent="0.2">
      <c r="B450" s="52" t="s">
        <v>45</v>
      </c>
      <c r="C450" s="19">
        <v>2.6875</v>
      </c>
      <c r="D450" s="20">
        <v>1.4475</v>
      </c>
      <c r="E450" s="60">
        <v>4.1349999999999998</v>
      </c>
      <c r="F450" s="19">
        <v>3.1175000000000002</v>
      </c>
      <c r="G450" s="22">
        <v>1.2250000000000001</v>
      </c>
      <c r="H450" s="22">
        <v>1.2825</v>
      </c>
      <c r="I450" s="23">
        <v>1.0075000000000001</v>
      </c>
      <c r="J450" s="21">
        <v>6.6325000000000003</v>
      </c>
      <c r="K450" s="60">
        <v>2.5099999999999998</v>
      </c>
      <c r="L450" s="22">
        <v>0.92749999999999999</v>
      </c>
      <c r="M450" s="25">
        <v>0.93</v>
      </c>
      <c r="N450" s="21">
        <v>4.3674999999999997</v>
      </c>
      <c r="O450" s="21">
        <v>15.135</v>
      </c>
      <c r="P450" s="81">
        <v>82.5</v>
      </c>
      <c r="Q450" s="94">
        <f t="shared" si="20"/>
        <v>108.61141011840689</v>
      </c>
      <c r="R450" s="46"/>
    </row>
    <row r="451" spans="2:20" x14ac:dyDescent="0.2">
      <c r="B451" s="52" t="s">
        <v>47</v>
      </c>
      <c r="C451" s="19">
        <v>2.6475</v>
      </c>
      <c r="D451" s="20">
        <v>1.3825000000000001</v>
      </c>
      <c r="E451" s="60">
        <v>4.03</v>
      </c>
      <c r="F451" s="19">
        <v>3.2825000000000002</v>
      </c>
      <c r="G451" s="22">
        <v>1.175</v>
      </c>
      <c r="H451" s="22">
        <v>1.21</v>
      </c>
      <c r="I451" s="23">
        <v>0.97250000000000003</v>
      </c>
      <c r="J451" s="21">
        <v>6.64</v>
      </c>
      <c r="K451" s="60">
        <v>2.2749999999999999</v>
      </c>
      <c r="L451" s="22">
        <v>1.2649999999999999</v>
      </c>
      <c r="M451" s="25">
        <v>0.90749999999999997</v>
      </c>
      <c r="N451" s="21">
        <v>4.4474999999999998</v>
      </c>
      <c r="O451" s="21">
        <v>15.1175</v>
      </c>
      <c r="P451" s="81">
        <v>81.25</v>
      </c>
      <c r="Q451" s="94">
        <f t="shared" si="20"/>
        <v>108.48582705418011</v>
      </c>
      <c r="R451" s="46"/>
    </row>
    <row r="452" spans="2:20" x14ac:dyDescent="0.2">
      <c r="B452" s="52" t="s">
        <v>26</v>
      </c>
      <c r="C452" s="19">
        <v>2.8525</v>
      </c>
      <c r="D452" s="20">
        <v>1.44</v>
      </c>
      <c r="E452" s="60">
        <v>4.2925000000000004</v>
      </c>
      <c r="F452" s="19">
        <v>2.9275000000000002</v>
      </c>
      <c r="G452" s="22">
        <v>1.2575000000000001</v>
      </c>
      <c r="H452" s="22">
        <v>1.25</v>
      </c>
      <c r="I452" s="23">
        <v>0.94</v>
      </c>
      <c r="J452" s="21">
        <v>6.375</v>
      </c>
      <c r="K452" s="60">
        <v>2.4725000000000001</v>
      </c>
      <c r="L452" s="22">
        <v>0.87250000000000005</v>
      </c>
      <c r="M452" s="25">
        <v>0.98750000000000004</v>
      </c>
      <c r="N452" s="21">
        <v>4.3324999999999996</v>
      </c>
      <c r="O452" s="21">
        <v>15</v>
      </c>
      <c r="P452" s="81">
        <v>76.25</v>
      </c>
      <c r="Q452" s="94">
        <f t="shared" si="20"/>
        <v>107.64262648008611</v>
      </c>
      <c r="R452" s="46"/>
    </row>
    <row r="453" spans="2:20" x14ac:dyDescent="0.2">
      <c r="B453" s="52" t="s">
        <v>58</v>
      </c>
      <c r="C453" s="19">
        <v>2.9975000000000001</v>
      </c>
      <c r="D453" s="20">
        <v>1.335</v>
      </c>
      <c r="E453" s="60">
        <v>4.3324999999999996</v>
      </c>
      <c r="F453" s="19">
        <v>2.84</v>
      </c>
      <c r="G453" s="22">
        <v>1.1274999999999999</v>
      </c>
      <c r="H453" s="22">
        <v>1.3774999999999999</v>
      </c>
      <c r="I453" s="23">
        <v>0.89500000000000002</v>
      </c>
      <c r="J453" s="21">
        <v>6.24</v>
      </c>
      <c r="K453" s="60">
        <v>2.2075</v>
      </c>
      <c r="L453" s="22">
        <v>1.3</v>
      </c>
      <c r="M453" s="25">
        <v>0.89500000000000002</v>
      </c>
      <c r="N453" s="21">
        <v>4.4024999999999999</v>
      </c>
      <c r="O453" s="21">
        <v>14.975</v>
      </c>
      <c r="P453" s="81">
        <v>65</v>
      </c>
      <c r="Q453" s="94">
        <f t="shared" si="20"/>
        <v>107.4632221026193</v>
      </c>
      <c r="R453" s="46"/>
    </row>
    <row r="454" spans="2:20" x14ac:dyDescent="0.2">
      <c r="B454" s="52" t="s">
        <v>23</v>
      </c>
      <c r="C454" s="19">
        <v>2.5299999999999998</v>
      </c>
      <c r="D454" s="20">
        <v>1.2849999999999999</v>
      </c>
      <c r="E454" s="60">
        <v>3.8149999999999999</v>
      </c>
      <c r="F454" s="19">
        <v>2.9750000000000001</v>
      </c>
      <c r="G454" s="22">
        <v>1.1174999999999999</v>
      </c>
      <c r="H454" s="22">
        <v>1.28</v>
      </c>
      <c r="I454" s="23">
        <v>0.8125</v>
      </c>
      <c r="J454" s="21">
        <v>6.1849999999999996</v>
      </c>
      <c r="K454" s="60">
        <v>2.71</v>
      </c>
      <c r="L454" s="22">
        <v>1.28</v>
      </c>
      <c r="M454" s="25">
        <v>0.80249999999999999</v>
      </c>
      <c r="N454" s="21">
        <v>4.7925000000000004</v>
      </c>
      <c r="O454" s="21">
        <v>14.7925</v>
      </c>
      <c r="P454" s="81">
        <v>67.5</v>
      </c>
      <c r="Q454" s="94">
        <f t="shared" si="20"/>
        <v>106.15357014711159</v>
      </c>
      <c r="R454" s="46"/>
    </row>
    <row r="455" spans="2:20" x14ac:dyDescent="0.2">
      <c r="B455" s="52" t="s">
        <v>10</v>
      </c>
      <c r="C455" s="19">
        <v>2.7524999999999999</v>
      </c>
      <c r="D455" s="20">
        <v>1.2725</v>
      </c>
      <c r="E455" s="60">
        <v>4.0250000000000004</v>
      </c>
      <c r="F455" s="19">
        <v>3.0024999999999999</v>
      </c>
      <c r="G455" s="22">
        <v>1.1850000000000001</v>
      </c>
      <c r="H455" s="22">
        <v>1.24</v>
      </c>
      <c r="I455" s="23">
        <v>0.92500000000000004</v>
      </c>
      <c r="J455" s="21">
        <v>6.3525</v>
      </c>
      <c r="K455" s="60">
        <v>2.69</v>
      </c>
      <c r="L455" s="22">
        <v>0.88500000000000001</v>
      </c>
      <c r="M455" s="25">
        <v>0.82250000000000001</v>
      </c>
      <c r="N455" s="21">
        <v>4.3975</v>
      </c>
      <c r="O455" s="21">
        <v>14.775</v>
      </c>
      <c r="P455" s="81">
        <v>65</v>
      </c>
      <c r="Q455" s="94">
        <f t="shared" si="20"/>
        <v>106.02798708288481</v>
      </c>
      <c r="R455" s="46"/>
    </row>
    <row r="456" spans="2:20" x14ac:dyDescent="0.2">
      <c r="B456" s="52" t="s">
        <v>25</v>
      </c>
      <c r="C456" s="19">
        <v>2.5625</v>
      </c>
      <c r="D456" s="20">
        <v>1.1625000000000001</v>
      </c>
      <c r="E456" s="60">
        <v>3.7250000000000001</v>
      </c>
      <c r="F456" s="19">
        <v>3.1074999999999999</v>
      </c>
      <c r="G456" s="22">
        <v>1.1599999999999999</v>
      </c>
      <c r="H456" s="22">
        <v>1.3425</v>
      </c>
      <c r="I456" s="23">
        <v>0.93500000000000005</v>
      </c>
      <c r="J456" s="21">
        <v>6.5449999999999999</v>
      </c>
      <c r="K456" s="60">
        <v>2.2475000000000001</v>
      </c>
      <c r="L456" s="22">
        <v>1.0900000000000001</v>
      </c>
      <c r="M456" s="25">
        <v>0.86499999999999999</v>
      </c>
      <c r="N456" s="21">
        <v>4.2024999999999997</v>
      </c>
      <c r="O456" s="21">
        <v>14.4725</v>
      </c>
      <c r="P456" s="81">
        <v>68.75</v>
      </c>
      <c r="Q456" s="94">
        <f t="shared" si="20"/>
        <v>103.85719411553642</v>
      </c>
      <c r="R456" s="46"/>
    </row>
    <row r="457" spans="2:20" x14ac:dyDescent="0.2">
      <c r="B457" s="52" t="s">
        <v>5</v>
      </c>
      <c r="C457" s="19">
        <v>2.7225000000000001</v>
      </c>
      <c r="D457" s="20">
        <v>1.47</v>
      </c>
      <c r="E457" s="60">
        <v>4.1924999999999999</v>
      </c>
      <c r="F457" s="19">
        <v>2.6724999999999999</v>
      </c>
      <c r="G457" s="22">
        <v>1.125</v>
      </c>
      <c r="H457" s="22">
        <v>1.2775000000000001</v>
      </c>
      <c r="I457" s="23">
        <v>0.91249999999999998</v>
      </c>
      <c r="J457" s="21">
        <v>5.9874999999999998</v>
      </c>
      <c r="K457" s="60">
        <v>2.31</v>
      </c>
      <c r="L457" s="22">
        <v>1.115</v>
      </c>
      <c r="M457" s="25">
        <v>0.62749999999999995</v>
      </c>
      <c r="N457" s="21">
        <v>4.0525000000000002</v>
      </c>
      <c r="O457" s="21">
        <v>14.2325</v>
      </c>
      <c r="P457" s="81">
        <v>40</v>
      </c>
      <c r="Q457" s="94">
        <f t="shared" si="20"/>
        <v>102.13491209185503</v>
      </c>
      <c r="R457" s="46"/>
    </row>
    <row r="458" spans="2:20" x14ac:dyDescent="0.2">
      <c r="B458" s="52" t="s">
        <v>7</v>
      </c>
      <c r="C458" s="19">
        <v>2.5074999999999998</v>
      </c>
      <c r="D458" s="20">
        <v>1.17</v>
      </c>
      <c r="E458" s="60">
        <v>3.6775000000000002</v>
      </c>
      <c r="F458" s="19">
        <v>2.9525000000000001</v>
      </c>
      <c r="G458" s="22">
        <v>1.0475000000000001</v>
      </c>
      <c r="H458" s="22">
        <v>1.135</v>
      </c>
      <c r="I458" s="23">
        <v>0.83750000000000002</v>
      </c>
      <c r="J458" s="21">
        <v>5.9725000000000001</v>
      </c>
      <c r="K458" s="60">
        <v>2.4849999999999999</v>
      </c>
      <c r="L458" s="22">
        <v>0.98250000000000004</v>
      </c>
      <c r="M458" s="25">
        <v>0.8175</v>
      </c>
      <c r="N458" s="21">
        <v>4.2850000000000001</v>
      </c>
      <c r="O458" s="21">
        <v>13.935</v>
      </c>
      <c r="P458" s="81">
        <v>71.25</v>
      </c>
      <c r="Q458" s="94">
        <f t="shared" si="20"/>
        <v>100</v>
      </c>
      <c r="R458" s="46"/>
    </row>
    <row r="459" spans="2:20" x14ac:dyDescent="0.2">
      <c r="B459" s="52" t="s">
        <v>54</v>
      </c>
      <c r="C459" s="19">
        <v>2.4575</v>
      </c>
      <c r="D459" s="20">
        <v>1.2224999999999999</v>
      </c>
      <c r="E459" s="60">
        <v>3.68</v>
      </c>
      <c r="F459" s="19">
        <v>2.2574999999999998</v>
      </c>
      <c r="G459" s="22">
        <v>0.51500000000000001</v>
      </c>
      <c r="H459" s="22">
        <v>0.72750000000000004</v>
      </c>
      <c r="I459" s="23">
        <v>0</v>
      </c>
      <c r="J459" s="21">
        <v>3.5</v>
      </c>
      <c r="K459" s="60">
        <v>2.6949999999999998</v>
      </c>
      <c r="L459" s="22">
        <v>1.2475000000000001</v>
      </c>
      <c r="M459" s="25">
        <v>0.81499999999999995</v>
      </c>
      <c r="N459" s="21">
        <v>4.7575000000000003</v>
      </c>
      <c r="O459" s="21">
        <v>11.9375</v>
      </c>
      <c r="P459" s="81">
        <v>21.25</v>
      </c>
      <c r="Q459" s="94">
        <f t="shared" si="20"/>
        <v>85.665590240401869</v>
      </c>
      <c r="R459" s="46"/>
    </row>
    <row r="460" spans="2:20" x14ac:dyDescent="0.2">
      <c r="B460" s="52"/>
      <c r="C460" s="19"/>
      <c r="D460" s="20"/>
      <c r="E460" s="60"/>
      <c r="F460" s="19"/>
      <c r="G460" s="22"/>
      <c r="H460" s="22"/>
      <c r="I460" s="23"/>
      <c r="J460" s="21"/>
      <c r="K460" s="60"/>
      <c r="L460" s="22"/>
      <c r="M460" s="25"/>
      <c r="N460" s="21"/>
      <c r="O460" s="21"/>
      <c r="P460" s="21"/>
      <c r="Q460" s="203"/>
      <c r="R460" s="46"/>
      <c r="S460" s="46"/>
      <c r="T460" s="46"/>
    </row>
    <row r="461" spans="2:20" x14ac:dyDescent="0.2">
      <c r="B461" s="52" t="s">
        <v>11</v>
      </c>
      <c r="C461" s="53">
        <v>2.8753129999999998</v>
      </c>
      <c r="D461" s="54">
        <v>1.381146</v>
      </c>
      <c r="E461" s="77">
        <v>4.2564580000000003</v>
      </c>
      <c r="F461" s="19">
        <v>2.99125</v>
      </c>
      <c r="G461" s="22">
        <v>1.1671879999999999</v>
      </c>
      <c r="H461" s="22">
        <v>1.2586459999999999</v>
      </c>
      <c r="I461" s="23">
        <v>0.89135399999999998</v>
      </c>
      <c r="J461" s="21">
        <v>6.3084379999999998</v>
      </c>
      <c r="K461" s="60">
        <v>2.616771</v>
      </c>
      <c r="L461" s="22">
        <v>1.213125</v>
      </c>
      <c r="M461" s="25">
        <v>0.85204199999999997</v>
      </c>
      <c r="N461" s="21">
        <v>4.6819379999999997</v>
      </c>
      <c r="O461" s="21">
        <v>15.246829999999999</v>
      </c>
      <c r="P461" s="81">
        <v>68.385419999999996</v>
      </c>
      <c r="Q461" s="195"/>
      <c r="R461" s="46"/>
      <c r="S461" s="46"/>
      <c r="T461" s="46"/>
    </row>
    <row r="462" spans="2:20" x14ac:dyDescent="0.2">
      <c r="B462" s="52" t="s">
        <v>12</v>
      </c>
      <c r="C462" s="53">
        <v>0.75190000000000001</v>
      </c>
      <c r="D462" s="54">
        <v>0.38940000000000002</v>
      </c>
      <c r="E462" s="77">
        <v>0.94689999999999996</v>
      </c>
      <c r="F462" s="19">
        <v>0.60809999999999997</v>
      </c>
      <c r="G462" s="22">
        <v>0.18770000000000001</v>
      </c>
      <c r="H462" s="22">
        <v>0.25009999999999999</v>
      </c>
      <c r="I462" s="23">
        <v>0.14979999999999999</v>
      </c>
      <c r="J462" s="21">
        <v>0.79330000000000001</v>
      </c>
      <c r="K462" s="60">
        <v>0.82789999999999997</v>
      </c>
      <c r="L462" s="22">
        <v>0.4118</v>
      </c>
      <c r="M462" s="25">
        <v>0.15429999999999999</v>
      </c>
      <c r="N462" s="21">
        <v>0.99819999999999998</v>
      </c>
      <c r="O462" s="21">
        <v>1.9849000000000001</v>
      </c>
      <c r="P462" s="81">
        <v>17.664999999999999</v>
      </c>
      <c r="Q462" s="94"/>
      <c r="R462" s="46"/>
      <c r="S462" s="46"/>
      <c r="T462" s="46"/>
    </row>
    <row r="463" spans="2:20" ht="10.5" thickBot="1" x14ac:dyDescent="0.25">
      <c r="B463" s="55" t="s">
        <v>13</v>
      </c>
      <c r="C463" s="56">
        <v>18.537929999999999</v>
      </c>
      <c r="D463" s="57">
        <v>19.988199999999999</v>
      </c>
      <c r="E463" s="78">
        <v>15.7697</v>
      </c>
      <c r="F463" s="103">
        <v>14.41198</v>
      </c>
      <c r="G463" s="104">
        <v>11.398440000000001</v>
      </c>
      <c r="H463" s="104">
        <v>14.084630000000001</v>
      </c>
      <c r="I463" s="105">
        <v>11.916829999999999</v>
      </c>
      <c r="J463" s="106">
        <v>8.9142299999999999</v>
      </c>
      <c r="K463" s="108">
        <v>22.428049999999999</v>
      </c>
      <c r="L463" s="104">
        <v>24.062059999999999</v>
      </c>
      <c r="M463" s="109">
        <v>12.84099</v>
      </c>
      <c r="N463" s="106">
        <v>15.11356</v>
      </c>
      <c r="O463" s="106">
        <v>9.2285920000000008</v>
      </c>
      <c r="P463" s="106">
        <v>18.311610000000002</v>
      </c>
      <c r="Q463" s="106"/>
      <c r="R463" s="46"/>
      <c r="S463" s="46"/>
      <c r="T463" s="46"/>
    </row>
    <row r="464" spans="2:20" ht="11.25" customHeight="1" thickBot="1" x14ac:dyDescent="0.25">
      <c r="B464" s="311" t="s">
        <v>233</v>
      </c>
      <c r="C464" s="312"/>
      <c r="D464" s="312"/>
      <c r="E464" s="312"/>
      <c r="F464" s="312"/>
      <c r="G464" s="312"/>
      <c r="H464" s="312"/>
      <c r="I464" s="312"/>
      <c r="J464" s="312"/>
      <c r="K464" s="312"/>
      <c r="L464" s="312"/>
      <c r="M464" s="312"/>
      <c r="N464" s="312"/>
      <c r="O464" s="312"/>
      <c r="P464" s="312"/>
      <c r="Q464" s="313"/>
    </row>
    <row r="465" spans="2:20" x14ac:dyDescent="0.2">
      <c r="C465" s="135"/>
      <c r="D465" s="135"/>
      <c r="E465" s="135"/>
      <c r="F465" s="129"/>
      <c r="G465" s="129"/>
      <c r="H465" s="129"/>
      <c r="I465" s="129"/>
      <c r="J465" s="129"/>
      <c r="K465" s="129"/>
      <c r="L465" s="129"/>
      <c r="M465" s="129"/>
      <c r="N465" s="129"/>
      <c r="O465" s="129"/>
      <c r="P465" s="129"/>
      <c r="R465" s="46"/>
      <c r="S465" s="46"/>
      <c r="T465" s="46"/>
    </row>
    <row r="466" spans="2:20" ht="10.5" thickBot="1" x14ac:dyDescent="0.25"/>
    <row r="467" spans="2:20" ht="20.5" thickBot="1" x14ac:dyDescent="0.25">
      <c r="B467" s="47" t="s">
        <v>134</v>
      </c>
      <c r="C467" s="48" t="s">
        <v>158</v>
      </c>
      <c r="D467" s="87" t="s">
        <v>159</v>
      </c>
      <c r="E467" s="96" t="s">
        <v>160</v>
      </c>
      <c r="F467" s="50" t="s">
        <v>161</v>
      </c>
      <c r="G467" s="48" t="s">
        <v>263</v>
      </c>
      <c r="H467" s="87" t="s">
        <v>162</v>
      </c>
      <c r="I467" s="96" t="s">
        <v>163</v>
      </c>
      <c r="J467" s="50" t="s">
        <v>151</v>
      </c>
      <c r="K467" s="64" t="s">
        <v>164</v>
      </c>
      <c r="L467" s="87" t="s">
        <v>165</v>
      </c>
      <c r="M467" s="87" t="s">
        <v>166</v>
      </c>
      <c r="N467" s="87" t="s">
        <v>167</v>
      </c>
      <c r="O467" s="50" t="s">
        <v>157</v>
      </c>
      <c r="P467" s="50" t="s">
        <v>150</v>
      </c>
      <c r="Q467" s="79" t="s">
        <v>220</v>
      </c>
    </row>
    <row r="468" spans="2:20" x14ac:dyDescent="0.2">
      <c r="B468" s="51" t="s">
        <v>30</v>
      </c>
      <c r="C468" s="27">
        <v>2.56421053</v>
      </c>
      <c r="D468" s="30">
        <v>0.97123411999999998</v>
      </c>
      <c r="E468" s="32">
        <v>1.4831216</v>
      </c>
      <c r="F468" s="29">
        <v>5.0185662400000002</v>
      </c>
      <c r="G468" s="27" t="s">
        <v>77</v>
      </c>
      <c r="H468" s="30">
        <v>1.59</v>
      </c>
      <c r="I468" s="32">
        <v>1.1613974600000001</v>
      </c>
      <c r="J468" s="29">
        <v>2.7513974600000002</v>
      </c>
      <c r="K468" s="62">
        <v>2.4624999999999999</v>
      </c>
      <c r="L468" s="30">
        <v>1.7625</v>
      </c>
      <c r="M468" s="30">
        <v>1.4275</v>
      </c>
      <c r="N468" s="30">
        <v>0.54749999999999999</v>
      </c>
      <c r="O468" s="29">
        <v>6.2</v>
      </c>
      <c r="P468" s="29">
        <v>13.969963699999999</v>
      </c>
      <c r="Q468" s="171">
        <f>P468/P$472*100</f>
        <v>101.0780855998163</v>
      </c>
    </row>
    <row r="469" spans="2:20" x14ac:dyDescent="0.2">
      <c r="B469" s="52" t="s">
        <v>15</v>
      </c>
      <c r="C469" s="19">
        <v>2.9810526300000002</v>
      </c>
      <c r="D469" s="22">
        <v>0.83009074000000005</v>
      </c>
      <c r="E469" s="24">
        <v>1.8375680599999999</v>
      </c>
      <c r="F469" s="21">
        <v>5.6487114299999996</v>
      </c>
      <c r="G469" s="19" t="s">
        <v>77</v>
      </c>
      <c r="H469" s="22">
        <v>1.6168421100000001</v>
      </c>
      <c r="I469" s="24">
        <v>1.0996370200000001</v>
      </c>
      <c r="J469" s="21">
        <v>2.7164791300000002</v>
      </c>
      <c r="K469" s="60">
        <v>1.875</v>
      </c>
      <c r="L469" s="22">
        <v>1.7925</v>
      </c>
      <c r="M469" s="22">
        <v>1.35</v>
      </c>
      <c r="N469" s="22">
        <v>0.52749999999999997</v>
      </c>
      <c r="O469" s="21">
        <v>5.5449999999999999</v>
      </c>
      <c r="P469" s="21">
        <v>13.9101906</v>
      </c>
      <c r="Q469" s="171">
        <f t="shared" ref="Q469:Q479" si="21">P469/P$472*100</f>
        <v>100.64560412397925</v>
      </c>
    </row>
    <row r="470" spans="2:20" x14ac:dyDescent="0.2">
      <c r="B470" s="52" t="s">
        <v>80</v>
      </c>
      <c r="C470" s="19">
        <v>2.5073684200000002</v>
      </c>
      <c r="D470" s="22">
        <v>0.96983666000000002</v>
      </c>
      <c r="E470" s="24">
        <v>1.6676951</v>
      </c>
      <c r="F470" s="21">
        <v>5.1449001799999996</v>
      </c>
      <c r="G470" s="19" t="s">
        <v>77</v>
      </c>
      <c r="H470" s="22">
        <v>1.61368421</v>
      </c>
      <c r="I470" s="24">
        <v>1.2457531799999999</v>
      </c>
      <c r="J470" s="21">
        <v>2.8594373900000001</v>
      </c>
      <c r="K470" s="60">
        <v>2.0649999999999999</v>
      </c>
      <c r="L470" s="22">
        <v>1.79</v>
      </c>
      <c r="M470" s="22">
        <v>1.53</v>
      </c>
      <c r="N470" s="22">
        <v>0.505</v>
      </c>
      <c r="O470" s="21">
        <v>5.89</v>
      </c>
      <c r="P470" s="21">
        <v>13.8943376</v>
      </c>
      <c r="Q470" s="171">
        <f t="shared" si="21"/>
        <v>100.53090154311184</v>
      </c>
    </row>
    <row r="471" spans="2:20" x14ac:dyDescent="0.2">
      <c r="B471" s="52" t="s">
        <v>3</v>
      </c>
      <c r="C471" s="19">
        <v>2.35421053</v>
      </c>
      <c r="D471" s="22">
        <v>1.1291470100000001</v>
      </c>
      <c r="E471" s="24">
        <v>2.01887477</v>
      </c>
      <c r="F471" s="21">
        <v>5.5022323100000001</v>
      </c>
      <c r="G471" s="19" t="s">
        <v>77</v>
      </c>
      <c r="H471" s="22">
        <v>1.4352631600000001</v>
      </c>
      <c r="I471" s="24">
        <v>1.2683484599999999</v>
      </c>
      <c r="J471" s="21">
        <v>2.7036116200000002</v>
      </c>
      <c r="K471" s="60">
        <v>2.0724999999999998</v>
      </c>
      <c r="L471" s="22">
        <v>1.5925</v>
      </c>
      <c r="M471" s="22">
        <v>1.56</v>
      </c>
      <c r="N471" s="22">
        <v>0.42499999999999999</v>
      </c>
      <c r="O471" s="21">
        <v>5.65</v>
      </c>
      <c r="P471" s="21">
        <v>13.8558439</v>
      </c>
      <c r="Q471" s="171">
        <f t="shared" si="21"/>
        <v>100.25238474899494</v>
      </c>
    </row>
    <row r="472" spans="2:20" x14ac:dyDescent="0.2">
      <c r="B472" s="52" t="s">
        <v>7</v>
      </c>
      <c r="C472" s="19">
        <v>2.5184210500000002</v>
      </c>
      <c r="D472" s="22">
        <v>1.2479310299999999</v>
      </c>
      <c r="E472" s="24">
        <v>1.82940109</v>
      </c>
      <c r="F472" s="21">
        <v>5.59575318</v>
      </c>
      <c r="G472" s="19" t="s">
        <v>77</v>
      </c>
      <c r="H472" s="22">
        <v>1.4273684200000001</v>
      </c>
      <c r="I472" s="24">
        <v>1.14784029</v>
      </c>
      <c r="J472" s="21">
        <v>2.5752087100000001</v>
      </c>
      <c r="K472" s="60">
        <v>2.1225000000000001</v>
      </c>
      <c r="L472" s="22">
        <v>1.585</v>
      </c>
      <c r="M472" s="22">
        <v>1.41</v>
      </c>
      <c r="N472" s="22">
        <v>0.53249999999999997</v>
      </c>
      <c r="O472" s="21">
        <v>5.65</v>
      </c>
      <c r="P472" s="21">
        <v>13.8209619</v>
      </c>
      <c r="Q472" s="171">
        <f t="shared" si="21"/>
        <v>100</v>
      </c>
    </row>
    <row r="473" spans="2:20" x14ac:dyDescent="0.2">
      <c r="B473" s="52" t="s">
        <v>40</v>
      </c>
      <c r="C473" s="19">
        <v>2.31</v>
      </c>
      <c r="D473" s="22">
        <v>1.0480943700000001</v>
      </c>
      <c r="E473" s="24">
        <v>1.7052631599999999</v>
      </c>
      <c r="F473" s="21">
        <v>5.0633575300000002</v>
      </c>
      <c r="G473" s="19" t="s">
        <v>77</v>
      </c>
      <c r="H473" s="22">
        <v>1.62157895</v>
      </c>
      <c r="I473" s="24">
        <v>1.1839927400000001</v>
      </c>
      <c r="J473" s="21">
        <v>2.8055716899999998</v>
      </c>
      <c r="K473" s="60">
        <v>2.14</v>
      </c>
      <c r="L473" s="22">
        <v>1.8</v>
      </c>
      <c r="M473" s="22">
        <v>1.4550000000000001</v>
      </c>
      <c r="N473" s="22">
        <v>0.53</v>
      </c>
      <c r="O473" s="21">
        <v>5.9249999999999998</v>
      </c>
      <c r="P473" s="21">
        <v>13.793929199999999</v>
      </c>
      <c r="Q473" s="171">
        <f t="shared" si="21"/>
        <v>99.804407969607382</v>
      </c>
    </row>
    <row r="474" spans="2:20" x14ac:dyDescent="0.2">
      <c r="B474" s="52" t="s">
        <v>70</v>
      </c>
      <c r="C474" s="19">
        <v>2.5515789500000001</v>
      </c>
      <c r="D474" s="22">
        <v>0.86223229999999995</v>
      </c>
      <c r="E474" s="24">
        <v>1.99437387</v>
      </c>
      <c r="F474" s="21">
        <v>5.4081851199999997</v>
      </c>
      <c r="G474" s="19" t="s">
        <v>77</v>
      </c>
      <c r="H474" s="22">
        <v>1.5047368400000001</v>
      </c>
      <c r="I474" s="24">
        <v>1.15989111</v>
      </c>
      <c r="J474" s="21">
        <v>2.6646279499999999</v>
      </c>
      <c r="K474" s="60">
        <v>1.9975000000000001</v>
      </c>
      <c r="L474" s="22">
        <v>1.67</v>
      </c>
      <c r="M474" s="22">
        <v>1.425</v>
      </c>
      <c r="N474" s="22">
        <v>0.50249999999999995</v>
      </c>
      <c r="O474" s="21">
        <v>5.5949999999999998</v>
      </c>
      <c r="P474" s="21">
        <v>13.6678131</v>
      </c>
      <c r="Q474" s="171">
        <f t="shared" si="21"/>
        <v>98.891909252712722</v>
      </c>
    </row>
    <row r="475" spans="2:20" x14ac:dyDescent="0.2">
      <c r="B475" s="52" t="s">
        <v>36</v>
      </c>
      <c r="C475" s="19">
        <v>2.7884210500000002</v>
      </c>
      <c r="D475" s="22">
        <v>0.90555353999999999</v>
      </c>
      <c r="E475" s="24">
        <v>1.7771324900000001</v>
      </c>
      <c r="F475" s="21">
        <v>5.4711070800000003</v>
      </c>
      <c r="G475" s="19" t="s">
        <v>77</v>
      </c>
      <c r="H475" s="22">
        <v>1.50315789</v>
      </c>
      <c r="I475" s="24">
        <v>1.06348457</v>
      </c>
      <c r="J475" s="21">
        <v>2.5666424700000001</v>
      </c>
      <c r="K475" s="60">
        <v>2.0125000000000002</v>
      </c>
      <c r="L475" s="22">
        <v>1.6675</v>
      </c>
      <c r="M475" s="22">
        <v>1.3075000000000001</v>
      </c>
      <c r="N475" s="22">
        <v>0.4975</v>
      </c>
      <c r="O475" s="21">
        <v>5.4850000000000003</v>
      </c>
      <c r="P475" s="21">
        <v>13.5227495</v>
      </c>
      <c r="Q475" s="171">
        <f t="shared" si="21"/>
        <v>97.842318051683506</v>
      </c>
    </row>
    <row r="476" spans="2:20" x14ac:dyDescent="0.2">
      <c r="B476" s="52" t="s">
        <v>31</v>
      </c>
      <c r="C476" s="19">
        <v>2.4552631599999999</v>
      </c>
      <c r="D476" s="22">
        <v>0.87480944000000005</v>
      </c>
      <c r="E476" s="24">
        <v>1.49782214</v>
      </c>
      <c r="F476" s="21">
        <v>4.8278947399999996</v>
      </c>
      <c r="G476" s="19" t="s">
        <v>77</v>
      </c>
      <c r="H476" s="22">
        <v>1.6531578899999999</v>
      </c>
      <c r="I476" s="24">
        <v>1.15838475</v>
      </c>
      <c r="J476" s="21">
        <v>2.8115426499999998</v>
      </c>
      <c r="K476" s="60">
        <v>2.0074999999999998</v>
      </c>
      <c r="L476" s="22">
        <v>1.8325</v>
      </c>
      <c r="M476" s="22">
        <v>1.425</v>
      </c>
      <c r="N476" s="22">
        <v>0.53749999999999998</v>
      </c>
      <c r="O476" s="21">
        <v>5.8025000000000002</v>
      </c>
      <c r="P476" s="21">
        <v>13.4419374</v>
      </c>
      <c r="Q476" s="171">
        <f t="shared" si="21"/>
        <v>97.2576112810209</v>
      </c>
    </row>
    <row r="477" spans="2:20" x14ac:dyDescent="0.2">
      <c r="B477" s="52" t="s">
        <v>10</v>
      </c>
      <c r="C477" s="19">
        <v>2.4300000000000002</v>
      </c>
      <c r="D477" s="22">
        <v>0.98800363000000002</v>
      </c>
      <c r="E477" s="24">
        <v>1.8490018100000001</v>
      </c>
      <c r="F477" s="21">
        <v>5.2670054400000001</v>
      </c>
      <c r="G477" s="19" t="s">
        <v>77</v>
      </c>
      <c r="H477" s="22">
        <v>1.4178947399999999</v>
      </c>
      <c r="I477" s="24">
        <v>1.14482759</v>
      </c>
      <c r="J477" s="21">
        <v>2.5627223200000002</v>
      </c>
      <c r="K477" s="60">
        <v>2.0825</v>
      </c>
      <c r="L477" s="22">
        <v>1.575</v>
      </c>
      <c r="M477" s="22">
        <v>1.4075</v>
      </c>
      <c r="N477" s="22">
        <v>0.47749999999999998</v>
      </c>
      <c r="O477" s="21">
        <v>5.5425000000000004</v>
      </c>
      <c r="P477" s="21">
        <v>13.372227799999999</v>
      </c>
      <c r="Q477" s="171">
        <f t="shared" si="21"/>
        <v>96.753235388052104</v>
      </c>
    </row>
    <row r="478" spans="2:20" x14ac:dyDescent="0.2">
      <c r="B478" s="52" t="s">
        <v>37</v>
      </c>
      <c r="C478" s="19">
        <v>2.5026315800000001</v>
      </c>
      <c r="D478" s="22">
        <v>1.12355717</v>
      </c>
      <c r="E478" s="24">
        <v>1.71506352</v>
      </c>
      <c r="F478" s="21">
        <v>5.34125227</v>
      </c>
      <c r="G478" s="19" t="s">
        <v>77</v>
      </c>
      <c r="H478" s="22">
        <v>1.42263158</v>
      </c>
      <c r="I478" s="24">
        <v>1.12524501</v>
      </c>
      <c r="J478" s="21">
        <v>2.54787659</v>
      </c>
      <c r="K478" s="60">
        <v>1.85</v>
      </c>
      <c r="L478" s="22">
        <v>1.5774999999999999</v>
      </c>
      <c r="M478" s="22">
        <v>1.38</v>
      </c>
      <c r="N478" s="22">
        <v>0.44750000000000001</v>
      </c>
      <c r="O478" s="21">
        <v>5.2549999999999999</v>
      </c>
      <c r="P478" s="21">
        <v>13.1441289</v>
      </c>
      <c r="Q478" s="171">
        <f t="shared" si="21"/>
        <v>95.102851705278198</v>
      </c>
    </row>
    <row r="479" spans="2:20" x14ac:dyDescent="0.2">
      <c r="B479" s="52" t="s">
        <v>5</v>
      </c>
      <c r="C479" s="19">
        <v>2.7552631600000002</v>
      </c>
      <c r="D479" s="22">
        <v>1.0998003599999999</v>
      </c>
      <c r="E479" s="24">
        <v>1.2658802199999999</v>
      </c>
      <c r="F479" s="21">
        <v>5.1209437400000004</v>
      </c>
      <c r="G479" s="19" t="s">
        <v>77</v>
      </c>
      <c r="H479" s="22">
        <v>1.56947368</v>
      </c>
      <c r="I479" s="24">
        <v>1.0273321200000001</v>
      </c>
      <c r="J479" s="21">
        <v>2.5968058100000002</v>
      </c>
      <c r="K479" s="60">
        <v>1.8174999999999999</v>
      </c>
      <c r="L479" s="22">
        <v>1.7424999999999999</v>
      </c>
      <c r="M479" s="22">
        <v>1.2649999999999999</v>
      </c>
      <c r="N479" s="22">
        <v>0.41749999999999998</v>
      </c>
      <c r="O479" s="21">
        <v>5.2424999999999997</v>
      </c>
      <c r="P479" s="21">
        <v>12.9602495</v>
      </c>
      <c r="Q479" s="171">
        <f t="shared" si="21"/>
        <v>93.772413192167178</v>
      </c>
    </row>
    <row r="480" spans="2:20" x14ac:dyDescent="0.2">
      <c r="B480" s="52"/>
      <c r="C480" s="19"/>
      <c r="D480" s="22"/>
      <c r="E480" s="24"/>
      <c r="F480" s="21"/>
      <c r="G480" s="19"/>
      <c r="H480" s="22"/>
      <c r="I480" s="24"/>
      <c r="J480" s="21"/>
      <c r="K480" s="60"/>
      <c r="L480" s="22"/>
      <c r="M480" s="22"/>
      <c r="N480" s="22"/>
      <c r="O480" s="21"/>
      <c r="P480" s="21"/>
      <c r="Q480" s="94"/>
    </row>
    <row r="481" spans="2:17" x14ac:dyDescent="0.2">
      <c r="B481" s="52" t="s">
        <v>11</v>
      </c>
      <c r="C481" s="53">
        <v>2.5598679999999998</v>
      </c>
      <c r="D481" s="99">
        <v>1.0041910000000001</v>
      </c>
      <c r="E481" s="97">
        <v>1.7201</v>
      </c>
      <c r="F481" s="101">
        <v>5.2841589999999998</v>
      </c>
      <c r="G481" s="53" t="s">
        <v>77</v>
      </c>
      <c r="H481" s="99">
        <v>1.5313159999999999</v>
      </c>
      <c r="I481" s="97">
        <v>1.1488449999999999</v>
      </c>
      <c r="J481" s="101">
        <v>2.6801599999999999</v>
      </c>
      <c r="K481" s="77">
        <v>2.0420829999999999</v>
      </c>
      <c r="L481" s="99">
        <v>1.698958</v>
      </c>
      <c r="M481" s="99">
        <v>1.411875</v>
      </c>
      <c r="N481" s="99">
        <v>0.49562499999999998</v>
      </c>
      <c r="O481" s="101">
        <v>5.648542</v>
      </c>
      <c r="P481" s="101">
        <v>13.61286</v>
      </c>
      <c r="Q481" s="94"/>
    </row>
    <row r="482" spans="2:17" x14ac:dyDescent="0.2">
      <c r="B482" s="52" t="s">
        <v>12</v>
      </c>
      <c r="C482" s="53">
        <v>0.63029999999999997</v>
      </c>
      <c r="D482" s="99">
        <v>0.31680000000000003</v>
      </c>
      <c r="E482" s="97">
        <v>0.60589999999999999</v>
      </c>
      <c r="F482" s="101">
        <v>0.89129999999999998</v>
      </c>
      <c r="G482" s="53" t="s">
        <v>77</v>
      </c>
      <c r="H482" s="99">
        <v>0.32329999999999998</v>
      </c>
      <c r="I482" s="97">
        <v>0.22439999999999999</v>
      </c>
      <c r="J482" s="101">
        <v>0.43590000000000001</v>
      </c>
      <c r="K482" s="77">
        <v>0.41870000000000002</v>
      </c>
      <c r="L482" s="99">
        <v>0.35870000000000002</v>
      </c>
      <c r="M482" s="99">
        <v>0.2742</v>
      </c>
      <c r="N482" s="99">
        <v>7.4800000000000005E-2</v>
      </c>
      <c r="O482" s="101">
        <v>0.83919999999999995</v>
      </c>
      <c r="P482" s="101">
        <v>1.5250999999999999</v>
      </c>
      <c r="Q482" s="94"/>
    </row>
    <row r="483" spans="2:17" ht="10.5" thickBot="1" x14ac:dyDescent="0.25">
      <c r="B483" s="181" t="s">
        <v>13</v>
      </c>
      <c r="C483" s="197">
        <v>17.116050000000001</v>
      </c>
      <c r="D483" s="198">
        <v>21.927900000000001</v>
      </c>
      <c r="E483" s="199">
        <v>24.485510000000001</v>
      </c>
      <c r="F483" s="200">
        <v>11.724919999999999</v>
      </c>
      <c r="G483" s="197" t="s">
        <v>77</v>
      </c>
      <c r="H483" s="198">
        <v>14.67343</v>
      </c>
      <c r="I483" s="199">
        <v>13.575810000000001</v>
      </c>
      <c r="J483" s="200">
        <v>11.306179999999999</v>
      </c>
      <c r="K483" s="201">
        <v>14.253679999999999</v>
      </c>
      <c r="L483" s="198">
        <v>14.675850000000001</v>
      </c>
      <c r="M483" s="198">
        <v>13.49884</v>
      </c>
      <c r="N483" s="198">
        <v>10.492979999999999</v>
      </c>
      <c r="O483" s="200">
        <v>10.32705</v>
      </c>
      <c r="P483" s="200">
        <v>7.7875009999999998</v>
      </c>
      <c r="Q483" s="202"/>
    </row>
    <row r="484" spans="2:17" ht="11.25" customHeight="1" x14ac:dyDescent="0.2">
      <c r="B484" s="317" t="s">
        <v>233</v>
      </c>
      <c r="C484" s="318"/>
      <c r="D484" s="318"/>
      <c r="E484" s="318"/>
      <c r="F484" s="318"/>
      <c r="G484" s="318"/>
      <c r="H484" s="318"/>
      <c r="I484" s="318"/>
      <c r="J484" s="318"/>
      <c r="K484" s="318"/>
      <c r="L484" s="318"/>
      <c r="M484" s="318"/>
      <c r="N484" s="318"/>
      <c r="O484" s="318"/>
      <c r="P484" s="318"/>
      <c r="Q484" s="319"/>
    </row>
    <row r="485" spans="2:17" ht="11.25" customHeight="1" thickBot="1" x14ac:dyDescent="0.25">
      <c r="B485" s="314" t="s">
        <v>262</v>
      </c>
      <c r="C485" s="315"/>
      <c r="D485" s="315"/>
      <c r="E485" s="315"/>
      <c r="F485" s="315"/>
      <c r="G485" s="315"/>
      <c r="H485" s="315"/>
      <c r="I485" s="315"/>
      <c r="J485" s="315"/>
      <c r="K485" s="315"/>
      <c r="L485" s="315"/>
      <c r="M485" s="315"/>
      <c r="N485" s="315"/>
      <c r="O485" s="315"/>
      <c r="P485" s="315"/>
      <c r="Q485" s="316"/>
    </row>
    <row r="486" spans="2:17" ht="11.25" customHeight="1" x14ac:dyDescent="0.2">
      <c r="B486" s="162"/>
      <c r="C486" s="162"/>
      <c r="D486" s="162"/>
      <c r="E486" s="162"/>
      <c r="F486" s="162"/>
      <c r="G486" s="162"/>
      <c r="H486" s="162"/>
      <c r="I486" s="162"/>
      <c r="J486" s="162"/>
      <c r="K486" s="162"/>
      <c r="L486" s="9"/>
      <c r="M486" s="9"/>
      <c r="N486" s="9"/>
      <c r="O486" s="9"/>
      <c r="P486" s="9"/>
      <c r="Q486" s="9"/>
    </row>
    <row r="487" spans="2:17" ht="11.25" customHeight="1" thickBot="1" x14ac:dyDescent="0.25"/>
    <row r="488" spans="2:17" ht="20.5" thickBot="1" x14ac:dyDescent="0.25">
      <c r="B488" s="47" t="s">
        <v>133</v>
      </c>
      <c r="C488" s="50" t="s">
        <v>153</v>
      </c>
      <c r="D488" s="50" t="s">
        <v>151</v>
      </c>
      <c r="E488" s="64" t="s">
        <v>152</v>
      </c>
      <c r="F488" s="87" t="s">
        <v>154</v>
      </c>
      <c r="G488" s="87" t="s">
        <v>155</v>
      </c>
      <c r="H488" s="95" t="s">
        <v>156</v>
      </c>
      <c r="I488" s="50" t="s">
        <v>157</v>
      </c>
      <c r="J488" s="64" t="s">
        <v>309</v>
      </c>
      <c r="K488" s="87" t="s">
        <v>310</v>
      </c>
      <c r="L488" s="87" t="s">
        <v>311</v>
      </c>
      <c r="M488" s="95" t="s">
        <v>312</v>
      </c>
      <c r="N488" s="50" t="s">
        <v>267</v>
      </c>
      <c r="O488" s="50" t="s">
        <v>150</v>
      </c>
      <c r="P488" s="79" t="s">
        <v>220</v>
      </c>
      <c r="Q488" s="9"/>
    </row>
    <row r="489" spans="2:17" x14ac:dyDescent="0.2">
      <c r="B489" s="51" t="s">
        <v>83</v>
      </c>
      <c r="C489" s="29">
        <v>0.83499999999999996</v>
      </c>
      <c r="D489" s="29">
        <v>0.83499999999999996</v>
      </c>
      <c r="E489" s="62">
        <v>2.8025000000000002</v>
      </c>
      <c r="F489" s="30">
        <v>1.1100000000000001</v>
      </c>
      <c r="G489" s="30">
        <v>1.8174999999999999</v>
      </c>
      <c r="H489" s="33">
        <v>0.5675</v>
      </c>
      <c r="I489" s="29">
        <v>6.2975000000000003</v>
      </c>
      <c r="J489" s="62">
        <v>1.82</v>
      </c>
      <c r="K489" s="30">
        <v>1.3725000000000001</v>
      </c>
      <c r="L489" s="30">
        <v>1.105</v>
      </c>
      <c r="M489" s="33">
        <v>0.58250000000000002</v>
      </c>
      <c r="N489" s="29">
        <v>4.88</v>
      </c>
      <c r="O489" s="29">
        <v>12.012499999999999</v>
      </c>
      <c r="P489" s="94">
        <f t="shared" ref="P489:P495" si="22">O489/O$496*100</f>
        <v>142.20183486238531</v>
      </c>
      <c r="Q489" s="9"/>
    </row>
    <row r="490" spans="2:17" x14ac:dyDescent="0.2">
      <c r="B490" s="52" t="s">
        <v>80</v>
      </c>
      <c r="C490" s="21">
        <v>0.71250000000000002</v>
      </c>
      <c r="D490" s="21">
        <v>0.71250000000000002</v>
      </c>
      <c r="E490" s="60">
        <v>2.3149999999999999</v>
      </c>
      <c r="F490" s="22">
        <v>0.98</v>
      </c>
      <c r="G490" s="22">
        <v>1.4675</v>
      </c>
      <c r="H490" s="25">
        <v>0.58750000000000002</v>
      </c>
      <c r="I490" s="21">
        <v>5.35</v>
      </c>
      <c r="J490" s="60">
        <v>1.64</v>
      </c>
      <c r="K490" s="22">
        <v>1.2975000000000001</v>
      </c>
      <c r="L490" s="22">
        <v>1.0024999999999999</v>
      </c>
      <c r="M490" s="25">
        <v>0.41749999999999998</v>
      </c>
      <c r="N490" s="21">
        <v>4.3574999999999999</v>
      </c>
      <c r="O490" s="21">
        <v>10.42</v>
      </c>
      <c r="P490" s="94">
        <f t="shared" si="22"/>
        <v>123.35010358094112</v>
      </c>
      <c r="Q490" s="9"/>
    </row>
    <row r="491" spans="2:17" x14ac:dyDescent="0.2">
      <c r="B491" s="52" t="s">
        <v>15</v>
      </c>
      <c r="C491" s="21">
        <v>0.69</v>
      </c>
      <c r="D491" s="21">
        <v>0.69</v>
      </c>
      <c r="E491" s="60">
        <v>2.3050000000000002</v>
      </c>
      <c r="F491" s="22">
        <v>0.98750000000000004</v>
      </c>
      <c r="G491" s="22">
        <v>1.3875</v>
      </c>
      <c r="H491" s="25">
        <v>0.55000000000000004</v>
      </c>
      <c r="I491" s="21">
        <v>5.23</v>
      </c>
      <c r="J491" s="60">
        <v>1.32</v>
      </c>
      <c r="K491" s="22">
        <v>1.3149999999999999</v>
      </c>
      <c r="L491" s="22">
        <v>1.125</v>
      </c>
      <c r="M491" s="25">
        <v>0.52249999999999996</v>
      </c>
      <c r="N491" s="21">
        <v>4.2824999999999998</v>
      </c>
      <c r="O491" s="21">
        <v>10.202500000000001</v>
      </c>
      <c r="P491" s="94">
        <f t="shared" si="22"/>
        <v>120.77537733057117</v>
      </c>
      <c r="Q491" s="9"/>
    </row>
    <row r="492" spans="2:17" x14ac:dyDescent="0.2">
      <c r="B492" s="52" t="s">
        <v>70</v>
      </c>
      <c r="C492" s="21">
        <v>0.54500000000000004</v>
      </c>
      <c r="D492" s="21">
        <v>0.54500000000000004</v>
      </c>
      <c r="E492" s="60">
        <v>2.125</v>
      </c>
      <c r="F492" s="22">
        <v>0.85750000000000004</v>
      </c>
      <c r="G492" s="22">
        <v>1.2050000000000001</v>
      </c>
      <c r="H492" s="25">
        <v>0.48</v>
      </c>
      <c r="I492" s="21">
        <v>4.6675000000000004</v>
      </c>
      <c r="J492" s="60">
        <v>1.675</v>
      </c>
      <c r="K492" s="22">
        <v>1.385</v>
      </c>
      <c r="L492" s="22">
        <v>0.99</v>
      </c>
      <c r="M492" s="25">
        <v>0.41749999999999998</v>
      </c>
      <c r="N492" s="21">
        <v>4.4675000000000002</v>
      </c>
      <c r="O492" s="21">
        <v>9.68</v>
      </c>
      <c r="P492" s="94">
        <f t="shared" si="22"/>
        <v>114.59011541876293</v>
      </c>
      <c r="Q492" s="9"/>
    </row>
    <row r="493" spans="2:17" x14ac:dyDescent="0.2">
      <c r="B493" s="52" t="s">
        <v>84</v>
      </c>
      <c r="C493" s="21">
        <v>0.71</v>
      </c>
      <c r="D493" s="21">
        <v>0.71</v>
      </c>
      <c r="E493" s="60">
        <v>1.8774999999999999</v>
      </c>
      <c r="F493" s="22">
        <v>1.0425</v>
      </c>
      <c r="G493" s="22">
        <v>1.2375</v>
      </c>
      <c r="H493" s="25">
        <v>0.39500000000000002</v>
      </c>
      <c r="I493" s="21">
        <v>4.5525000000000002</v>
      </c>
      <c r="J493" s="60">
        <v>1.135</v>
      </c>
      <c r="K493" s="22">
        <v>1.2925</v>
      </c>
      <c r="L493" s="22">
        <v>1.22</v>
      </c>
      <c r="M493" s="25">
        <v>0.53249999999999997</v>
      </c>
      <c r="N493" s="21">
        <v>4.18</v>
      </c>
      <c r="O493" s="21">
        <v>9.4425000000000008</v>
      </c>
      <c r="P493" s="94">
        <f t="shared" si="22"/>
        <v>111.7786327315774</v>
      </c>
      <c r="Q493" s="9"/>
    </row>
    <row r="494" spans="2:17" x14ac:dyDescent="0.2">
      <c r="B494" s="52" t="s">
        <v>81</v>
      </c>
      <c r="C494" s="21">
        <v>0.61499999999999999</v>
      </c>
      <c r="D494" s="21">
        <v>0.61499999999999999</v>
      </c>
      <c r="E494" s="60">
        <v>1.9524999999999999</v>
      </c>
      <c r="F494" s="22">
        <v>1.085</v>
      </c>
      <c r="G494" s="22">
        <v>1.1599999999999999</v>
      </c>
      <c r="H494" s="25">
        <v>0.49249999999999999</v>
      </c>
      <c r="I494" s="21">
        <v>4.6900000000000004</v>
      </c>
      <c r="J494" s="60">
        <v>1.2175</v>
      </c>
      <c r="K494" s="22">
        <v>1.115</v>
      </c>
      <c r="L494" s="22">
        <v>1.0249999999999999</v>
      </c>
      <c r="M494" s="25">
        <v>0.46</v>
      </c>
      <c r="N494" s="21">
        <v>3.8174999999999999</v>
      </c>
      <c r="O494" s="21">
        <v>9.1225000000000005</v>
      </c>
      <c r="P494" s="94">
        <f t="shared" si="22"/>
        <v>107.99052974252739</v>
      </c>
      <c r="Q494" s="9"/>
    </row>
    <row r="495" spans="2:17" x14ac:dyDescent="0.2">
      <c r="B495" s="52" t="s">
        <v>82</v>
      </c>
      <c r="C495" s="21">
        <v>0.43</v>
      </c>
      <c r="D495" s="21">
        <v>0.43</v>
      </c>
      <c r="E495" s="60">
        <v>1.7524999999999999</v>
      </c>
      <c r="F495" s="22">
        <v>0.84499999999999997</v>
      </c>
      <c r="G495" s="22">
        <v>1</v>
      </c>
      <c r="H495" s="25">
        <v>0.38250000000000001</v>
      </c>
      <c r="I495" s="21">
        <v>3.98</v>
      </c>
      <c r="J495" s="60">
        <v>1.165</v>
      </c>
      <c r="K495" s="22">
        <v>1.47942</v>
      </c>
      <c r="L495" s="22">
        <v>1.0149999999999999</v>
      </c>
      <c r="M495" s="25">
        <v>0.47249999999999998</v>
      </c>
      <c r="N495" s="21">
        <v>4.13192</v>
      </c>
      <c r="O495" s="21">
        <v>8.5419199999999993</v>
      </c>
      <c r="P495" s="94">
        <f t="shared" si="22"/>
        <v>101.11772713820658</v>
      </c>
      <c r="Q495" s="9"/>
    </row>
    <row r="496" spans="2:17" x14ac:dyDescent="0.2">
      <c r="B496" s="52" t="s">
        <v>7</v>
      </c>
      <c r="C496" s="21">
        <v>0.435</v>
      </c>
      <c r="D496" s="21">
        <v>0.435</v>
      </c>
      <c r="E496" s="60">
        <v>1.905</v>
      </c>
      <c r="F496" s="22">
        <v>0.79749999999999999</v>
      </c>
      <c r="G496" s="22">
        <v>1.0449999999999999</v>
      </c>
      <c r="H496" s="25">
        <v>0.40749999999999997</v>
      </c>
      <c r="I496" s="21">
        <v>4.1550000000000002</v>
      </c>
      <c r="J496" s="60">
        <v>1.1850000000000001</v>
      </c>
      <c r="K496" s="22">
        <v>1.2749999999999999</v>
      </c>
      <c r="L496" s="22">
        <v>0.96250000000000002</v>
      </c>
      <c r="M496" s="25">
        <v>0.435</v>
      </c>
      <c r="N496" s="21">
        <v>3.8574999999999999</v>
      </c>
      <c r="O496" s="21">
        <v>8.4474999999999998</v>
      </c>
      <c r="P496" s="94">
        <f>O496/O$496*100</f>
        <v>100</v>
      </c>
      <c r="Q496" s="9"/>
    </row>
    <row r="497" spans="2:18" x14ac:dyDescent="0.2">
      <c r="B497" s="52"/>
      <c r="C497" s="21"/>
      <c r="D497" s="21"/>
      <c r="E497" s="60"/>
      <c r="F497" s="22"/>
      <c r="G497" s="22"/>
      <c r="H497" s="25"/>
      <c r="I497" s="21"/>
      <c r="J497" s="60"/>
      <c r="K497" s="22"/>
      <c r="L497" s="22"/>
      <c r="M497" s="25"/>
      <c r="N497" s="21"/>
      <c r="O497" s="21"/>
      <c r="P497" s="94"/>
      <c r="Q497" s="9"/>
    </row>
    <row r="498" spans="2:18" x14ac:dyDescent="0.2">
      <c r="B498" s="52" t="s">
        <v>11</v>
      </c>
      <c r="C498" s="101">
        <v>0.62156299999999998</v>
      </c>
      <c r="D498" s="101">
        <v>0.62156299999999998</v>
      </c>
      <c r="E498" s="77">
        <v>2.129375</v>
      </c>
      <c r="F498" s="99">
        <v>0.96312500000000001</v>
      </c>
      <c r="G498" s="99">
        <v>1.29</v>
      </c>
      <c r="H498" s="163">
        <v>0.48281299999999999</v>
      </c>
      <c r="I498" s="101">
        <v>4.8653130000000004</v>
      </c>
      <c r="J498" s="77">
        <v>1.3946879999999999</v>
      </c>
      <c r="K498" s="99">
        <v>1.3164899999999999</v>
      </c>
      <c r="L498" s="99">
        <v>1.055625</v>
      </c>
      <c r="M498" s="163">
        <v>0.48</v>
      </c>
      <c r="N498" s="101">
        <v>4.2468029999999999</v>
      </c>
      <c r="O498" s="101">
        <v>9.7336779999999994</v>
      </c>
      <c r="P498" s="94"/>
      <c r="Q498" s="9"/>
    </row>
    <row r="499" spans="2:18" x14ac:dyDescent="0.2">
      <c r="B499" s="52" t="s">
        <v>12</v>
      </c>
      <c r="C499" s="101">
        <v>0.35799999999999998</v>
      </c>
      <c r="D499" s="101">
        <v>0.35799999999999998</v>
      </c>
      <c r="E499" s="77">
        <v>0.6794</v>
      </c>
      <c r="F499" s="99">
        <v>0.32140000000000002</v>
      </c>
      <c r="G499" s="99">
        <v>0.4516</v>
      </c>
      <c r="H499" s="163">
        <v>0.18990000000000001</v>
      </c>
      <c r="I499" s="101">
        <v>1.4746999999999999</v>
      </c>
      <c r="J499" s="77">
        <v>0.4123</v>
      </c>
      <c r="K499" s="99">
        <v>0.42770000000000002</v>
      </c>
      <c r="L499" s="99">
        <v>0.24390000000000001</v>
      </c>
      <c r="M499" s="163">
        <v>0.19539999999999999</v>
      </c>
      <c r="N499" s="101">
        <v>0.8387</v>
      </c>
      <c r="O499" s="101">
        <v>2.1976</v>
      </c>
      <c r="P499" s="94"/>
      <c r="Q499" s="9"/>
    </row>
    <row r="500" spans="2:18" ht="10.5" thickBot="1" x14ac:dyDescent="0.25">
      <c r="B500" s="55" t="s">
        <v>13</v>
      </c>
      <c r="C500" s="102">
        <v>39.167650000000002</v>
      </c>
      <c r="D500" s="102">
        <v>39.167650000000002</v>
      </c>
      <c r="E500" s="78">
        <v>21.698350000000001</v>
      </c>
      <c r="F500" s="100">
        <v>22.689959999999999</v>
      </c>
      <c r="G500" s="100">
        <v>23.80564</v>
      </c>
      <c r="H500" s="136">
        <v>26.752050000000001</v>
      </c>
      <c r="I500" s="102">
        <v>20.612189999999998</v>
      </c>
      <c r="J500" s="78">
        <v>20.104150000000001</v>
      </c>
      <c r="K500" s="100">
        <v>22.091010000000001</v>
      </c>
      <c r="L500" s="100">
        <v>15.7098</v>
      </c>
      <c r="M500" s="136">
        <v>27.688040000000001</v>
      </c>
      <c r="N500" s="102">
        <v>13.42947</v>
      </c>
      <c r="O500" s="102">
        <v>15.3537</v>
      </c>
      <c r="P500" s="106"/>
      <c r="Q500" s="9"/>
    </row>
    <row r="501" spans="2:18" ht="11.25" customHeight="1" thickBot="1" x14ac:dyDescent="0.25">
      <c r="B501" s="311" t="s">
        <v>233</v>
      </c>
      <c r="C501" s="312"/>
      <c r="D501" s="312"/>
      <c r="E501" s="312"/>
      <c r="F501" s="312"/>
      <c r="G501" s="312"/>
      <c r="H501" s="312"/>
      <c r="I501" s="312"/>
      <c r="J501" s="312"/>
      <c r="K501" s="312"/>
      <c r="L501" s="312"/>
      <c r="M501" s="312"/>
      <c r="N501" s="312"/>
      <c r="O501" s="312"/>
      <c r="P501" s="313"/>
      <c r="Q501" s="9"/>
    </row>
    <row r="502" spans="2:18" x14ac:dyDescent="0.2">
      <c r="M502" s="9"/>
      <c r="N502" s="9"/>
      <c r="O502" s="9"/>
      <c r="P502" s="9"/>
      <c r="Q502" s="9"/>
    </row>
    <row r="503" spans="2:18" ht="10.5" thickBot="1" x14ac:dyDescent="0.25">
      <c r="M503" s="9"/>
      <c r="N503" s="9"/>
      <c r="O503" s="9"/>
      <c r="P503" s="9"/>
      <c r="Q503" s="9"/>
    </row>
    <row r="504" spans="2:18" ht="20.5" thickBot="1" x14ac:dyDescent="0.25">
      <c r="B504" s="47" t="s">
        <v>129</v>
      </c>
      <c r="C504" s="64" t="s">
        <v>148</v>
      </c>
      <c r="D504" s="49" t="s">
        <v>149</v>
      </c>
      <c r="E504" s="50" t="s">
        <v>157</v>
      </c>
      <c r="F504" s="64" t="s">
        <v>309</v>
      </c>
      <c r="G504" s="87" t="s">
        <v>310</v>
      </c>
      <c r="H504" s="87" t="s">
        <v>311</v>
      </c>
      <c r="I504" s="95" t="s">
        <v>312</v>
      </c>
      <c r="J504" s="50" t="s">
        <v>267</v>
      </c>
      <c r="K504" s="64" t="s">
        <v>341</v>
      </c>
      <c r="L504" s="87" t="s">
        <v>387</v>
      </c>
      <c r="M504" s="87" t="s">
        <v>388</v>
      </c>
      <c r="N504" s="95" t="s">
        <v>389</v>
      </c>
      <c r="O504" s="50" t="s">
        <v>321</v>
      </c>
      <c r="P504" s="50" t="s">
        <v>150</v>
      </c>
      <c r="Q504" s="79" t="s">
        <v>406</v>
      </c>
      <c r="R504" s="79" t="s">
        <v>395</v>
      </c>
    </row>
    <row r="505" spans="2:18" x14ac:dyDescent="0.2">
      <c r="B505" s="51" t="s">
        <v>32</v>
      </c>
      <c r="C505" s="184">
        <v>1.665</v>
      </c>
      <c r="D505" s="186">
        <v>2.3424999999999998</v>
      </c>
      <c r="E505" s="188">
        <v>4.0075000000000003</v>
      </c>
      <c r="F505" s="184">
        <v>2.6775000000000002</v>
      </c>
      <c r="G505" s="234">
        <v>1.9924999999999999</v>
      </c>
      <c r="H505" s="234">
        <v>0.89</v>
      </c>
      <c r="I505" s="233">
        <v>0.59750000000000003</v>
      </c>
      <c r="J505" s="188">
        <v>6.1574999999999998</v>
      </c>
      <c r="K505" s="184">
        <v>1.54</v>
      </c>
      <c r="L505" s="234">
        <v>1.1100000000000001</v>
      </c>
      <c r="M505" s="234">
        <v>0.86499999999999999</v>
      </c>
      <c r="N505" s="233">
        <v>0.28999999999999998</v>
      </c>
      <c r="O505" s="188">
        <v>3.8050000000000002</v>
      </c>
      <c r="P505" s="188">
        <v>13.97</v>
      </c>
      <c r="Q505" s="263">
        <v>21.25</v>
      </c>
      <c r="R505" s="94">
        <f t="shared" ref="R505:R525" si="23">P505/P$523*100</f>
        <v>109.63311752010986</v>
      </c>
    </row>
    <row r="506" spans="2:18" x14ac:dyDescent="0.2">
      <c r="B506" s="52" t="s">
        <v>118</v>
      </c>
      <c r="C506" s="77">
        <v>1.64</v>
      </c>
      <c r="D506" s="54">
        <v>2.3475000000000001</v>
      </c>
      <c r="E506" s="101">
        <v>3.9874999999999998</v>
      </c>
      <c r="F506" s="77">
        <v>2.31</v>
      </c>
      <c r="G506" s="99">
        <v>2.0525000000000002</v>
      </c>
      <c r="H506" s="99">
        <v>1.0725</v>
      </c>
      <c r="I506" s="163">
        <v>0.66</v>
      </c>
      <c r="J506" s="101">
        <v>6.0949999999999998</v>
      </c>
      <c r="K506" s="77">
        <v>1.5225</v>
      </c>
      <c r="L506" s="99">
        <v>1.05</v>
      </c>
      <c r="M506" s="99">
        <v>0.9325</v>
      </c>
      <c r="N506" s="163">
        <v>0.3725</v>
      </c>
      <c r="O506" s="101">
        <v>3.8774999999999999</v>
      </c>
      <c r="P506" s="101">
        <v>13.96</v>
      </c>
      <c r="Q506" s="146">
        <v>27.5</v>
      </c>
      <c r="R506" s="94">
        <f t="shared" si="23"/>
        <v>109.5546399843045</v>
      </c>
    </row>
    <row r="507" spans="2:18" x14ac:dyDescent="0.2">
      <c r="B507" s="52" t="s">
        <v>45</v>
      </c>
      <c r="C507" s="60">
        <v>1.675</v>
      </c>
      <c r="D507" s="20">
        <v>2.4</v>
      </c>
      <c r="E507" s="21">
        <v>4.0750000000000002</v>
      </c>
      <c r="F507" s="60">
        <v>1.9275</v>
      </c>
      <c r="G507" s="22">
        <v>2.1800000000000002</v>
      </c>
      <c r="H507" s="22">
        <v>1.1675</v>
      </c>
      <c r="I507" s="25">
        <v>0.69750000000000001</v>
      </c>
      <c r="J507" s="21">
        <v>5.9725000000000001</v>
      </c>
      <c r="K507" s="60">
        <v>1.4924999999999999</v>
      </c>
      <c r="L507" s="22">
        <v>1.0024999999999999</v>
      </c>
      <c r="M507" s="22">
        <v>0.96250000000000002</v>
      </c>
      <c r="N507" s="25">
        <v>0.33750000000000002</v>
      </c>
      <c r="O507" s="21">
        <v>3.7949999999999999</v>
      </c>
      <c r="P507" s="21">
        <v>13.842499999999999</v>
      </c>
      <c r="Q507" s="81">
        <v>53.75</v>
      </c>
      <c r="R507" s="94">
        <f t="shared" si="23"/>
        <v>108.63252893859132</v>
      </c>
    </row>
    <row r="508" spans="2:18" x14ac:dyDescent="0.2">
      <c r="B508" s="52" t="s">
        <v>117</v>
      </c>
      <c r="C508" s="60">
        <v>1.5575000000000001</v>
      </c>
      <c r="D508" s="20">
        <v>2.2425000000000002</v>
      </c>
      <c r="E508" s="21">
        <v>3.8</v>
      </c>
      <c r="F508" s="60">
        <v>2.2725</v>
      </c>
      <c r="G508" s="22">
        <v>1.9860949999999999</v>
      </c>
      <c r="H508" s="22">
        <v>1.0900000000000001</v>
      </c>
      <c r="I508" s="25">
        <v>0.62250000000000005</v>
      </c>
      <c r="J508" s="21">
        <v>5.971095</v>
      </c>
      <c r="K508" s="60">
        <v>1.67</v>
      </c>
      <c r="L508" s="22">
        <v>1.0774999999999999</v>
      </c>
      <c r="M508" s="22">
        <v>0.97</v>
      </c>
      <c r="N508" s="25">
        <v>0.32500000000000001</v>
      </c>
      <c r="O508" s="21">
        <v>4.0425000000000004</v>
      </c>
      <c r="P508" s="21">
        <v>13.8125</v>
      </c>
      <c r="Q508" s="81">
        <v>26.25</v>
      </c>
      <c r="R508" s="94">
        <f t="shared" si="23"/>
        <v>108.39709633117521</v>
      </c>
    </row>
    <row r="509" spans="2:18" x14ac:dyDescent="0.2">
      <c r="B509" s="52" t="s">
        <v>70</v>
      </c>
      <c r="C509" s="60">
        <v>1.5475000000000001</v>
      </c>
      <c r="D509" s="20">
        <v>2.7574999999999998</v>
      </c>
      <c r="E509" s="21">
        <v>4.3049999999999997</v>
      </c>
      <c r="F509" s="60">
        <v>2.0975000000000001</v>
      </c>
      <c r="G509" s="22">
        <v>1.5154300000000001</v>
      </c>
      <c r="H509" s="22">
        <v>1.1074999999999999</v>
      </c>
      <c r="I509" s="25">
        <v>0.61</v>
      </c>
      <c r="J509" s="21">
        <v>5.3304299999999998</v>
      </c>
      <c r="K509" s="60">
        <v>1.5874999999999999</v>
      </c>
      <c r="L509" s="22">
        <v>1.0024999999999999</v>
      </c>
      <c r="M509" s="22">
        <v>1.0249999999999999</v>
      </c>
      <c r="N509" s="25">
        <v>0.26500000000000001</v>
      </c>
      <c r="O509" s="21">
        <v>3.88</v>
      </c>
      <c r="P509" s="21">
        <v>13.515000000000001</v>
      </c>
      <c r="Q509" s="81">
        <v>28.75</v>
      </c>
      <c r="R509" s="94">
        <f t="shared" si="23"/>
        <v>106.06238964096528</v>
      </c>
    </row>
    <row r="510" spans="2:18" x14ac:dyDescent="0.2">
      <c r="B510" s="52" t="s">
        <v>15</v>
      </c>
      <c r="C510" s="77">
        <v>1.8963375</v>
      </c>
      <c r="D510" s="54">
        <v>2.4824999999999999</v>
      </c>
      <c r="E510" s="101">
        <v>4.3788375000000004</v>
      </c>
      <c r="F510" s="77">
        <v>1.78</v>
      </c>
      <c r="G510" s="99">
        <v>1.95</v>
      </c>
      <c r="H510" s="99">
        <v>1.0125</v>
      </c>
      <c r="I510" s="163">
        <v>0.70250000000000001</v>
      </c>
      <c r="J510" s="101">
        <v>5.4450000000000003</v>
      </c>
      <c r="K510" s="77">
        <v>1.345</v>
      </c>
      <c r="L510" s="99">
        <v>1.125</v>
      </c>
      <c r="M510" s="99">
        <v>0.88249999999999995</v>
      </c>
      <c r="N510" s="163">
        <v>0.32250000000000001</v>
      </c>
      <c r="O510" s="101">
        <v>3.6749999999999998</v>
      </c>
      <c r="P510" s="101">
        <v>13.5</v>
      </c>
      <c r="Q510" s="146">
        <v>17.5</v>
      </c>
      <c r="R510" s="94">
        <f t="shared" si="23"/>
        <v>105.94467333725721</v>
      </c>
    </row>
    <row r="511" spans="2:18" x14ac:dyDescent="0.2">
      <c r="B511" s="52" t="s">
        <v>119</v>
      </c>
      <c r="C511" s="77">
        <v>1.6174999999999999</v>
      </c>
      <c r="D511" s="54">
        <v>2.4575</v>
      </c>
      <c r="E511" s="101">
        <v>4.0750000000000002</v>
      </c>
      <c r="F511" s="77">
        <v>1.9650000000000001</v>
      </c>
      <c r="G511" s="99">
        <v>2.06</v>
      </c>
      <c r="H511" s="99">
        <v>0.89</v>
      </c>
      <c r="I511" s="163">
        <v>0.65500000000000003</v>
      </c>
      <c r="J511" s="101">
        <v>5.57</v>
      </c>
      <c r="K511" s="77">
        <v>1.4750000000000001</v>
      </c>
      <c r="L511" s="99">
        <v>0.96250000000000002</v>
      </c>
      <c r="M511" s="99">
        <v>0.85250000000000004</v>
      </c>
      <c r="N511" s="163">
        <v>0.26</v>
      </c>
      <c r="O511" s="101">
        <v>3.55</v>
      </c>
      <c r="P511" s="101">
        <v>13.195</v>
      </c>
      <c r="Q511" s="146">
        <v>20</v>
      </c>
      <c r="R511" s="94">
        <f t="shared" si="23"/>
        <v>103.55110849519325</v>
      </c>
    </row>
    <row r="512" spans="2:18" x14ac:dyDescent="0.2">
      <c r="B512" s="52" t="s">
        <v>83</v>
      </c>
      <c r="C512" s="60">
        <v>1.585</v>
      </c>
      <c r="D512" s="20">
        <v>2.4624999999999999</v>
      </c>
      <c r="E512" s="21">
        <v>4.0475000000000003</v>
      </c>
      <c r="F512" s="60">
        <v>1.3049999999999999</v>
      </c>
      <c r="G512" s="22">
        <v>2.1375000000000002</v>
      </c>
      <c r="H512" s="22">
        <v>1.2124999999999999</v>
      </c>
      <c r="I512" s="25">
        <v>0.65500000000000003</v>
      </c>
      <c r="J512" s="21">
        <v>5.31</v>
      </c>
      <c r="K512" s="60">
        <v>1.5149999999999999</v>
      </c>
      <c r="L512" s="22">
        <v>1.04</v>
      </c>
      <c r="M512" s="22">
        <v>0.99250000000000005</v>
      </c>
      <c r="N512" s="25">
        <v>0.28000000000000003</v>
      </c>
      <c r="O512" s="21">
        <v>3.8275000000000001</v>
      </c>
      <c r="P512" s="21">
        <v>13.185</v>
      </c>
      <c r="Q512" s="81">
        <v>18.75</v>
      </c>
      <c r="R512" s="94">
        <f t="shared" si="23"/>
        <v>103.47263095938789</v>
      </c>
    </row>
    <row r="513" spans="2:29" x14ac:dyDescent="0.2">
      <c r="B513" s="52" t="s">
        <v>130</v>
      </c>
      <c r="C513" s="77">
        <v>1.615</v>
      </c>
      <c r="D513" s="54">
        <v>2.3250000000000002</v>
      </c>
      <c r="E513" s="101">
        <v>3.94</v>
      </c>
      <c r="F513" s="77">
        <v>1.85</v>
      </c>
      <c r="G513" s="99">
        <v>1.9624999999999999</v>
      </c>
      <c r="H513" s="99">
        <v>1.0125</v>
      </c>
      <c r="I513" s="163">
        <v>0.5575</v>
      </c>
      <c r="J513" s="101">
        <v>5.3825000000000003</v>
      </c>
      <c r="K513" s="77">
        <v>1.57</v>
      </c>
      <c r="L513" s="99">
        <v>1.0449999999999999</v>
      </c>
      <c r="M513" s="99">
        <v>0.90500000000000003</v>
      </c>
      <c r="N513" s="163">
        <v>0.34250000000000003</v>
      </c>
      <c r="O513" s="101">
        <v>3.8624999999999998</v>
      </c>
      <c r="P513" s="101">
        <v>13.185</v>
      </c>
      <c r="Q513" s="146">
        <v>22.5</v>
      </c>
      <c r="R513" s="94">
        <f t="shared" si="23"/>
        <v>103.47263095938789</v>
      </c>
    </row>
    <row r="514" spans="2:29" x14ac:dyDescent="0.2">
      <c r="B514" s="52" t="s">
        <v>116</v>
      </c>
      <c r="C514" s="60">
        <v>1.57</v>
      </c>
      <c r="D514" s="20">
        <v>2.3875000000000002</v>
      </c>
      <c r="E514" s="21">
        <v>3.9575</v>
      </c>
      <c r="F514" s="60">
        <v>1.7949999999999999</v>
      </c>
      <c r="G514" s="22">
        <v>2.125</v>
      </c>
      <c r="H514" s="22">
        <v>1.1675</v>
      </c>
      <c r="I514" s="25">
        <v>0.63</v>
      </c>
      <c r="J514" s="21">
        <v>5.7175000000000002</v>
      </c>
      <c r="K514" s="60">
        <v>1.385</v>
      </c>
      <c r="L514" s="22">
        <v>0.94499999999999995</v>
      </c>
      <c r="M514" s="22">
        <v>0.85499999999999998</v>
      </c>
      <c r="N514" s="25">
        <v>0.27750000000000002</v>
      </c>
      <c r="O514" s="21">
        <v>3.4624999999999999</v>
      </c>
      <c r="P514" s="21">
        <v>13.137499999999999</v>
      </c>
      <c r="Q514" s="81">
        <v>13.75</v>
      </c>
      <c r="R514" s="94">
        <f t="shared" si="23"/>
        <v>103.09986266431235</v>
      </c>
    </row>
    <row r="515" spans="2:29" x14ac:dyDescent="0.2">
      <c r="B515" s="52" t="s">
        <v>120</v>
      </c>
      <c r="C515" s="77">
        <v>1.78</v>
      </c>
      <c r="D515" s="54">
        <v>2.5024999999999999</v>
      </c>
      <c r="E515" s="101">
        <v>4.2824999999999998</v>
      </c>
      <c r="F515" s="77">
        <v>1.7024999999999999</v>
      </c>
      <c r="G515" s="99">
        <v>1.9924999999999999</v>
      </c>
      <c r="H515" s="99">
        <v>1</v>
      </c>
      <c r="I515" s="163">
        <v>0.59750000000000003</v>
      </c>
      <c r="J515" s="101">
        <v>5.2925000000000004</v>
      </c>
      <c r="K515" s="77">
        <v>1.4824999999999999</v>
      </c>
      <c r="L515" s="99">
        <v>0.99</v>
      </c>
      <c r="M515" s="99">
        <v>0.84750000000000003</v>
      </c>
      <c r="N515" s="163">
        <v>0.2225</v>
      </c>
      <c r="O515" s="101">
        <v>3.5425</v>
      </c>
      <c r="P515" s="101">
        <v>13.1175</v>
      </c>
      <c r="Q515" s="146">
        <v>13.75</v>
      </c>
      <c r="R515" s="94">
        <f t="shared" si="23"/>
        <v>102.94290759270159</v>
      </c>
    </row>
    <row r="516" spans="2:29" x14ac:dyDescent="0.2">
      <c r="B516" s="52" t="s">
        <v>113</v>
      </c>
      <c r="C516" s="185">
        <v>1.355</v>
      </c>
      <c r="D516" s="187">
        <v>2.2225000000000001</v>
      </c>
      <c r="E516" s="189">
        <v>3.5775000000000001</v>
      </c>
      <c r="F516" s="185">
        <v>2.0074999999999998</v>
      </c>
      <c r="G516" s="209">
        <v>2.0024999999999999</v>
      </c>
      <c r="H516" s="209">
        <v>1.0974999999999999</v>
      </c>
      <c r="I516" s="212">
        <v>0.72</v>
      </c>
      <c r="J516" s="189">
        <v>5.8274999999999997</v>
      </c>
      <c r="K516" s="185">
        <v>1.3149999999999999</v>
      </c>
      <c r="L516" s="209">
        <v>1.08</v>
      </c>
      <c r="M516" s="209">
        <v>0.9</v>
      </c>
      <c r="N516" s="212">
        <v>0.29499999999999998</v>
      </c>
      <c r="O516" s="189">
        <v>3.59</v>
      </c>
      <c r="P516" s="189">
        <v>12.994999999999999</v>
      </c>
      <c r="Q516" s="264">
        <v>31.25</v>
      </c>
      <c r="R516" s="94">
        <f t="shared" si="23"/>
        <v>101.98155777908573</v>
      </c>
    </row>
    <row r="517" spans="2:29" x14ac:dyDescent="0.2">
      <c r="B517" s="181" t="s">
        <v>132</v>
      </c>
      <c r="C517" s="53">
        <v>1.615</v>
      </c>
      <c r="D517" s="54">
        <v>2.4275000000000002</v>
      </c>
      <c r="E517" s="101">
        <v>4.0425000000000004</v>
      </c>
      <c r="F517" s="77">
        <v>2.0375000000000001</v>
      </c>
      <c r="G517" s="99">
        <v>1.9025000000000001</v>
      </c>
      <c r="H517" s="99">
        <v>1.105</v>
      </c>
      <c r="I517" s="163">
        <v>0.66249999999999998</v>
      </c>
      <c r="J517" s="101">
        <v>5.7074999999999996</v>
      </c>
      <c r="K517" s="77">
        <v>1.2675000000000001</v>
      </c>
      <c r="L517" s="99">
        <v>0.89249999999999996</v>
      </c>
      <c r="M517" s="99">
        <v>0.8</v>
      </c>
      <c r="N517" s="163">
        <v>0.23499999999999999</v>
      </c>
      <c r="O517" s="101">
        <v>3.1949999999999998</v>
      </c>
      <c r="P517" s="101">
        <v>12.945</v>
      </c>
      <c r="Q517" s="146">
        <v>10</v>
      </c>
      <c r="R517" s="94">
        <f t="shared" si="23"/>
        <v>101.58917010005885</v>
      </c>
    </row>
    <row r="518" spans="2:29" x14ac:dyDescent="0.2">
      <c r="B518" s="52" t="s">
        <v>80</v>
      </c>
      <c r="C518" s="53">
        <v>1.3925000000000001</v>
      </c>
      <c r="D518" s="54">
        <v>2.1675</v>
      </c>
      <c r="E518" s="101">
        <v>3.56</v>
      </c>
      <c r="F518" s="77">
        <v>2.11</v>
      </c>
      <c r="G518" s="99">
        <v>1.7350000000000001</v>
      </c>
      <c r="H518" s="99">
        <v>1.1274999999999999</v>
      </c>
      <c r="I518" s="163">
        <v>0.65500000000000003</v>
      </c>
      <c r="J518" s="101">
        <v>5.6275000000000004</v>
      </c>
      <c r="K518" s="77">
        <v>1.5149999999999999</v>
      </c>
      <c r="L518" s="99">
        <v>1.0575000000000001</v>
      </c>
      <c r="M518" s="99">
        <v>0.9425</v>
      </c>
      <c r="N518" s="163">
        <v>0.23749999999999999</v>
      </c>
      <c r="O518" s="101">
        <v>3.7524999999999999</v>
      </c>
      <c r="P518" s="101">
        <v>12.94</v>
      </c>
      <c r="Q518" s="146">
        <v>23.75</v>
      </c>
      <c r="R518" s="94">
        <f t="shared" si="23"/>
        <v>101.54993133215618</v>
      </c>
    </row>
    <row r="519" spans="2:29" x14ac:dyDescent="0.2">
      <c r="B519" s="52" t="s">
        <v>5</v>
      </c>
      <c r="C519" s="53">
        <v>1.42</v>
      </c>
      <c r="D519" s="54">
        <v>2.41</v>
      </c>
      <c r="E519" s="101">
        <v>3.83</v>
      </c>
      <c r="F519" s="77">
        <v>1.9624999999999999</v>
      </c>
      <c r="G519" s="99">
        <v>2.1</v>
      </c>
      <c r="H519" s="99">
        <v>1.1074999999999999</v>
      </c>
      <c r="I519" s="163">
        <v>0.62250000000000005</v>
      </c>
      <c r="J519" s="101">
        <v>5.7925000000000004</v>
      </c>
      <c r="K519" s="77">
        <v>1.1475</v>
      </c>
      <c r="L519" s="99">
        <v>0.94499999999999995</v>
      </c>
      <c r="M519" s="99">
        <v>0.88249999999999995</v>
      </c>
      <c r="N519" s="163">
        <v>0.32500000000000001</v>
      </c>
      <c r="O519" s="101">
        <v>3.3</v>
      </c>
      <c r="P519" s="101">
        <v>12.922499999999999</v>
      </c>
      <c r="Q519" s="146">
        <v>18.75</v>
      </c>
      <c r="R519" s="94">
        <f t="shared" si="23"/>
        <v>101.41259564449676</v>
      </c>
    </row>
    <row r="520" spans="2:29" x14ac:dyDescent="0.2">
      <c r="B520" s="52" t="s">
        <v>131</v>
      </c>
      <c r="C520" s="53">
        <v>1.4975000000000001</v>
      </c>
      <c r="D520" s="54">
        <v>2.1225000000000001</v>
      </c>
      <c r="E520" s="101">
        <v>3.62</v>
      </c>
      <c r="F520" s="77">
        <v>2.04</v>
      </c>
      <c r="G520" s="99">
        <v>1.7649999999999999</v>
      </c>
      <c r="H520" s="99">
        <v>1.0774999999999999</v>
      </c>
      <c r="I520" s="163">
        <v>0.58499999999999996</v>
      </c>
      <c r="J520" s="101">
        <v>5.4675000000000002</v>
      </c>
      <c r="K520" s="77">
        <v>1.5149999999999999</v>
      </c>
      <c r="L520" s="99">
        <v>1.0024999999999999</v>
      </c>
      <c r="M520" s="99">
        <v>0.96250000000000002</v>
      </c>
      <c r="N520" s="163">
        <v>0.23749999999999999</v>
      </c>
      <c r="O520" s="101">
        <v>3.7174999999999998</v>
      </c>
      <c r="P520" s="101">
        <v>12.805</v>
      </c>
      <c r="Q520" s="146">
        <v>30</v>
      </c>
      <c r="R520" s="94">
        <f t="shared" si="23"/>
        <v>100.49048459878361</v>
      </c>
    </row>
    <row r="521" spans="2:29" x14ac:dyDescent="0.2">
      <c r="B521" s="52" t="s">
        <v>2</v>
      </c>
      <c r="C521" s="19">
        <v>1.5125</v>
      </c>
      <c r="D521" s="20">
        <v>2.375</v>
      </c>
      <c r="E521" s="21">
        <v>3.8875000000000002</v>
      </c>
      <c r="F521" s="60">
        <v>1.9225000000000001</v>
      </c>
      <c r="G521" s="22">
        <v>1.9025000000000001</v>
      </c>
      <c r="H521" s="22">
        <v>0.90500000000000003</v>
      </c>
      <c r="I521" s="25">
        <v>0.6</v>
      </c>
      <c r="J521" s="21">
        <v>5.33</v>
      </c>
      <c r="K521" s="60">
        <v>1.375</v>
      </c>
      <c r="L521" s="22">
        <v>0.96499999999999997</v>
      </c>
      <c r="M521" s="22">
        <v>0.87749999999999995</v>
      </c>
      <c r="N521" s="25">
        <v>0.34499999999999997</v>
      </c>
      <c r="O521" s="21">
        <v>3.5625</v>
      </c>
      <c r="P521" s="21">
        <v>12.78</v>
      </c>
      <c r="Q521" s="81">
        <v>16.25</v>
      </c>
      <c r="R521" s="94">
        <f t="shared" si="23"/>
        <v>100.29429075927017</v>
      </c>
    </row>
    <row r="522" spans="2:29" x14ac:dyDescent="0.2">
      <c r="B522" s="52" t="s">
        <v>121</v>
      </c>
      <c r="C522" s="53">
        <v>1.4650000000000001</v>
      </c>
      <c r="D522" s="54">
        <v>2.42</v>
      </c>
      <c r="E522" s="101">
        <v>3.8849999999999998</v>
      </c>
      <c r="F522" s="77">
        <v>1.8325</v>
      </c>
      <c r="G522" s="99">
        <v>1.9750000000000001</v>
      </c>
      <c r="H522" s="99">
        <v>0.99750000000000005</v>
      </c>
      <c r="I522" s="163">
        <v>0.6</v>
      </c>
      <c r="J522" s="101">
        <v>5.4050000000000002</v>
      </c>
      <c r="K522" s="77">
        <v>1.425</v>
      </c>
      <c r="L522" s="99">
        <v>0.94499999999999995</v>
      </c>
      <c r="M522" s="99">
        <v>0.87</v>
      </c>
      <c r="N522" s="163">
        <v>0.25</v>
      </c>
      <c r="O522" s="101">
        <v>3.49</v>
      </c>
      <c r="P522" s="101">
        <v>12.78</v>
      </c>
      <c r="Q522" s="146">
        <v>13.75</v>
      </c>
      <c r="R522" s="94">
        <f t="shared" si="23"/>
        <v>100.29429075927017</v>
      </c>
    </row>
    <row r="523" spans="2:29" x14ac:dyDescent="0.2">
      <c r="B523" s="52" t="s">
        <v>7</v>
      </c>
      <c r="C523" s="53">
        <v>1.4075</v>
      </c>
      <c r="D523" s="54">
        <v>2.1025</v>
      </c>
      <c r="E523" s="101">
        <v>3.51</v>
      </c>
      <c r="F523" s="77">
        <v>2.0525000000000002</v>
      </c>
      <c r="G523" s="99">
        <v>1.8875</v>
      </c>
      <c r="H523" s="99">
        <v>1.07</v>
      </c>
      <c r="I523" s="163">
        <v>0.57999999999999996</v>
      </c>
      <c r="J523" s="101">
        <v>5.59</v>
      </c>
      <c r="K523" s="77">
        <v>1.5049999999999999</v>
      </c>
      <c r="L523" s="99">
        <v>0.97499999999999998</v>
      </c>
      <c r="M523" s="99">
        <v>0.89</v>
      </c>
      <c r="N523" s="163">
        <v>0.27250000000000002</v>
      </c>
      <c r="O523" s="101">
        <v>3.6425000000000001</v>
      </c>
      <c r="P523" s="101">
        <v>12.7425</v>
      </c>
      <c r="Q523" s="146">
        <v>30</v>
      </c>
      <c r="R523" s="94">
        <f t="shared" si="23"/>
        <v>100</v>
      </c>
    </row>
    <row r="524" spans="2:29" x14ac:dyDescent="0.2">
      <c r="B524" s="52" t="s">
        <v>115</v>
      </c>
      <c r="C524" s="19">
        <v>1.5349999999999999</v>
      </c>
      <c r="D524" s="20">
        <v>2.38</v>
      </c>
      <c r="E524" s="21">
        <v>3.915</v>
      </c>
      <c r="F524" s="60">
        <v>1.8625</v>
      </c>
      <c r="G524" s="22">
        <v>1.83</v>
      </c>
      <c r="H524" s="22">
        <v>1.0774999999999999</v>
      </c>
      <c r="I524" s="25">
        <v>0.64249999999999996</v>
      </c>
      <c r="J524" s="21">
        <v>5.4124999999999996</v>
      </c>
      <c r="K524" s="60">
        <v>1.3325</v>
      </c>
      <c r="L524" s="22">
        <v>0.95499999999999996</v>
      </c>
      <c r="M524" s="22">
        <v>0.84</v>
      </c>
      <c r="N524" s="25">
        <v>0.27500000000000002</v>
      </c>
      <c r="O524" s="21">
        <v>3.4024999999999999</v>
      </c>
      <c r="P524" s="21">
        <v>12.73</v>
      </c>
      <c r="Q524" s="81">
        <v>17.5</v>
      </c>
      <c r="R524" s="94">
        <f t="shared" si="23"/>
        <v>99.901903080243287</v>
      </c>
    </row>
    <row r="525" spans="2:29" x14ac:dyDescent="0.2">
      <c r="B525" s="52" t="s">
        <v>114</v>
      </c>
      <c r="C525" s="19">
        <v>1.67</v>
      </c>
      <c r="D525" s="20">
        <v>2.5924999999999998</v>
      </c>
      <c r="E525" s="21">
        <v>4.2625000000000002</v>
      </c>
      <c r="F525" s="60">
        <v>1.8374999999999999</v>
      </c>
      <c r="G525" s="22">
        <v>1.595</v>
      </c>
      <c r="H525" s="22">
        <v>0.76500000000000001</v>
      </c>
      <c r="I525" s="25">
        <v>0.54500000000000004</v>
      </c>
      <c r="J525" s="21">
        <v>4.7424999999999997</v>
      </c>
      <c r="K525" s="60">
        <v>1.22</v>
      </c>
      <c r="L525" s="22">
        <v>0.98499999999999999</v>
      </c>
      <c r="M525" s="22">
        <v>0.79249999999999998</v>
      </c>
      <c r="N525" s="25">
        <v>0.21249999999999999</v>
      </c>
      <c r="O525" s="21">
        <v>3.21</v>
      </c>
      <c r="P525" s="21">
        <v>12.215</v>
      </c>
      <c r="Q525" s="81">
        <v>20</v>
      </c>
      <c r="R525" s="94">
        <f t="shared" si="23"/>
        <v>95.860309986266429</v>
      </c>
    </row>
    <row r="526" spans="2:29" x14ac:dyDescent="0.2">
      <c r="B526" s="52"/>
      <c r="C526" s="182"/>
      <c r="D526" s="183"/>
      <c r="E526" s="172"/>
      <c r="F526" s="227"/>
      <c r="G526" s="167"/>
      <c r="H526" s="167"/>
      <c r="I526" s="223"/>
      <c r="J526" s="172"/>
      <c r="K526" s="227"/>
      <c r="L526" s="167"/>
      <c r="M526" s="167"/>
      <c r="N526" s="223"/>
      <c r="O526" s="172"/>
      <c r="P526" s="172"/>
      <c r="Q526" s="172"/>
      <c r="R526" s="195"/>
    </row>
    <row r="527" spans="2:29" x14ac:dyDescent="0.2">
      <c r="B527" s="52" t="s">
        <v>11</v>
      </c>
      <c r="C527" s="77">
        <v>1.5723259999999999</v>
      </c>
      <c r="D527" s="54">
        <v>2.3774999999999999</v>
      </c>
      <c r="E527" s="101">
        <v>3.9498259999999998</v>
      </c>
      <c r="F527" s="77">
        <v>1.9689289999999999</v>
      </c>
      <c r="G527" s="99">
        <v>1.9356679999999999</v>
      </c>
      <c r="H527" s="99">
        <v>1.0453570000000001</v>
      </c>
      <c r="I527" s="163">
        <v>0.62845200000000001</v>
      </c>
      <c r="J527" s="101">
        <v>5.5784060000000002</v>
      </c>
      <c r="K527" s="77">
        <v>1.4382140000000001</v>
      </c>
      <c r="L527" s="99">
        <v>1.0072620000000001</v>
      </c>
      <c r="M527" s="99">
        <v>0.89749999999999996</v>
      </c>
      <c r="N527" s="163">
        <v>0.28476200000000002</v>
      </c>
      <c r="O527" s="101">
        <v>3.6277379999999999</v>
      </c>
      <c r="P527" s="101">
        <v>13.155950000000001</v>
      </c>
      <c r="Q527" s="146">
        <v>22.619050000000001</v>
      </c>
      <c r="R527" s="195"/>
      <c r="S527" s="44"/>
      <c r="T527" s="44"/>
      <c r="U527" s="44"/>
      <c r="V527" s="44"/>
      <c r="W527" s="46"/>
      <c r="X527" s="46"/>
      <c r="Y527" s="46"/>
      <c r="Z527" s="46"/>
      <c r="AA527" s="46"/>
      <c r="AB527" s="46"/>
      <c r="AC527" s="46"/>
    </row>
    <row r="528" spans="2:29" x14ac:dyDescent="0.2">
      <c r="B528" s="52" t="s">
        <v>12</v>
      </c>
      <c r="C528" s="77">
        <v>0.26600000000000001</v>
      </c>
      <c r="D528" s="54">
        <v>0.35039999999999999</v>
      </c>
      <c r="E528" s="101">
        <v>0.45519999999999999</v>
      </c>
      <c r="F528" s="77">
        <v>0.73250000000000004</v>
      </c>
      <c r="G528" s="99">
        <v>0.36380000000000001</v>
      </c>
      <c r="H528" s="99">
        <v>0.15890000000000001</v>
      </c>
      <c r="I528" s="163">
        <v>0.1027</v>
      </c>
      <c r="J528" s="101">
        <v>0.79449999999999998</v>
      </c>
      <c r="K528" s="77">
        <v>0.40089999999999998</v>
      </c>
      <c r="L528" s="99">
        <v>0.2167</v>
      </c>
      <c r="M528" s="99">
        <v>0.185</v>
      </c>
      <c r="N528" s="163">
        <v>0.13059999999999999</v>
      </c>
      <c r="O528" s="101">
        <v>0.67600000000000005</v>
      </c>
      <c r="P528" s="101">
        <v>1.1415999999999999</v>
      </c>
      <c r="Q528" s="146">
        <v>18.513999999999999</v>
      </c>
      <c r="R528" s="195"/>
      <c r="S528" s="44"/>
      <c r="T528" s="44"/>
      <c r="U528" s="44"/>
      <c r="V528" s="44"/>
      <c r="W528" s="46"/>
      <c r="X528" s="46"/>
      <c r="Y528" s="46"/>
      <c r="Z528" s="46"/>
      <c r="AA528" s="46"/>
      <c r="AB528" s="46"/>
      <c r="AC528" s="46"/>
    </row>
    <row r="529" spans="2:29" ht="10.5" thickBot="1" x14ac:dyDescent="0.25">
      <c r="B529" s="55" t="s">
        <v>13</v>
      </c>
      <c r="C529" s="78">
        <v>11.95903</v>
      </c>
      <c r="D529" s="57">
        <v>10.419309999999999</v>
      </c>
      <c r="E529" s="102">
        <v>8.1471789999999995</v>
      </c>
      <c r="F529" s="78">
        <v>26.303719999999998</v>
      </c>
      <c r="G529" s="100">
        <v>13.28675</v>
      </c>
      <c r="H529" s="100">
        <v>10.748100000000001</v>
      </c>
      <c r="I529" s="136">
        <v>11.54857</v>
      </c>
      <c r="J529" s="102">
        <v>10.069649999999999</v>
      </c>
      <c r="K529" s="78">
        <v>19.707339999999999</v>
      </c>
      <c r="L529" s="100">
        <v>15.208349999999999</v>
      </c>
      <c r="M529" s="100">
        <v>14.57225</v>
      </c>
      <c r="N529" s="136">
        <v>32.425339999999998</v>
      </c>
      <c r="O529" s="102">
        <v>13.17404</v>
      </c>
      <c r="P529" s="102">
        <v>6.1350759999999998</v>
      </c>
      <c r="Q529" s="102">
        <v>57.86842</v>
      </c>
      <c r="R529" s="196"/>
      <c r="S529" s="44"/>
      <c r="T529" s="44"/>
      <c r="U529" s="44"/>
      <c r="V529" s="44"/>
      <c r="W529" s="46"/>
      <c r="X529" s="46"/>
      <c r="Y529" s="46"/>
      <c r="Z529" s="46"/>
      <c r="AA529" s="46"/>
      <c r="AB529" s="46"/>
      <c r="AC529" s="46"/>
    </row>
    <row r="530" spans="2:29" ht="11.25" customHeight="1" thickBot="1" x14ac:dyDescent="0.25">
      <c r="B530" s="311" t="s">
        <v>233</v>
      </c>
      <c r="C530" s="312"/>
      <c r="D530" s="312"/>
      <c r="E530" s="312"/>
      <c r="F530" s="312"/>
      <c r="G530" s="312"/>
      <c r="H530" s="312"/>
      <c r="I530" s="312"/>
      <c r="J530" s="312"/>
      <c r="K530" s="312"/>
      <c r="L530" s="312"/>
      <c r="M530" s="312"/>
      <c r="N530" s="312"/>
      <c r="O530" s="312"/>
      <c r="P530" s="312"/>
      <c r="Q530" s="312"/>
      <c r="R530" s="313"/>
    </row>
    <row r="531" spans="2:29" ht="10.5" thickBot="1" x14ac:dyDescent="0.25"/>
    <row r="532" spans="2:29" ht="20.5" thickBot="1" x14ac:dyDescent="0.25">
      <c r="B532" s="47" t="s">
        <v>315</v>
      </c>
      <c r="C532" s="64" t="s">
        <v>314</v>
      </c>
      <c r="D532" s="65" t="s">
        <v>316</v>
      </c>
      <c r="E532" s="49" t="s">
        <v>317</v>
      </c>
      <c r="F532" s="50" t="s">
        <v>267</v>
      </c>
      <c r="G532" s="64" t="s">
        <v>341</v>
      </c>
      <c r="H532" s="65" t="s">
        <v>343</v>
      </c>
      <c r="I532" s="65" t="s">
        <v>390</v>
      </c>
      <c r="J532" s="49" t="s">
        <v>391</v>
      </c>
      <c r="K532" s="50" t="s">
        <v>321</v>
      </c>
      <c r="L532" s="64" t="s">
        <v>398</v>
      </c>
      <c r="M532" s="65" t="s">
        <v>399</v>
      </c>
      <c r="N532" s="65" t="s">
        <v>400</v>
      </c>
      <c r="O532" s="49" t="s">
        <v>401</v>
      </c>
      <c r="P532" s="50" t="s">
        <v>402</v>
      </c>
      <c r="Q532" s="50" t="s">
        <v>150</v>
      </c>
      <c r="R532" s="79" t="s">
        <v>395</v>
      </c>
    </row>
    <row r="533" spans="2:29" x14ac:dyDescent="0.2">
      <c r="B533" s="51" t="s">
        <v>293</v>
      </c>
      <c r="C533" s="62">
        <v>1.0625</v>
      </c>
      <c r="D533" s="31">
        <v>1.92</v>
      </c>
      <c r="E533" s="28">
        <v>0.86750000000000005</v>
      </c>
      <c r="F533" s="29">
        <v>3.85</v>
      </c>
      <c r="G533" s="32">
        <v>2.0125000000000002</v>
      </c>
      <c r="H533" s="30">
        <v>1.8674999999999999</v>
      </c>
      <c r="I533" s="30">
        <v>1.635</v>
      </c>
      <c r="J533" s="33">
        <v>1.1950000000000001</v>
      </c>
      <c r="K533" s="33">
        <v>6.71</v>
      </c>
      <c r="L533" s="32">
        <v>3.1175000000000002</v>
      </c>
      <c r="M533" s="30">
        <v>1.2649999999999999</v>
      </c>
      <c r="N533" s="30">
        <v>0.73250000000000004</v>
      </c>
      <c r="O533" s="33">
        <v>1.7075</v>
      </c>
      <c r="P533" s="33">
        <v>6.8224999999999998</v>
      </c>
      <c r="Q533" s="29">
        <v>17.3825</v>
      </c>
      <c r="R533" s="94">
        <f t="shared" ref="R533:R551" si="24">Q533/Q$552*100</f>
        <v>109.80732785849652</v>
      </c>
    </row>
    <row r="534" spans="2:29" x14ac:dyDescent="0.2">
      <c r="B534" s="52" t="s">
        <v>292</v>
      </c>
      <c r="C534" s="77">
        <v>0.95499999999999996</v>
      </c>
      <c r="D534" s="220">
        <v>2.14</v>
      </c>
      <c r="E534" s="54">
        <v>0.84499999999999997</v>
      </c>
      <c r="F534" s="101">
        <v>3.94</v>
      </c>
      <c r="G534" s="97">
        <v>2.1875</v>
      </c>
      <c r="H534" s="99">
        <v>1.9275</v>
      </c>
      <c r="I534" s="99">
        <v>1.6</v>
      </c>
      <c r="J534" s="163">
        <v>1.1875</v>
      </c>
      <c r="K534" s="163">
        <v>6.9024999999999999</v>
      </c>
      <c r="L534" s="97">
        <v>2.9375</v>
      </c>
      <c r="M534" s="99">
        <v>1.1425000000000001</v>
      </c>
      <c r="N534" s="99">
        <v>0.68500000000000005</v>
      </c>
      <c r="O534" s="163">
        <v>1.5525</v>
      </c>
      <c r="P534" s="163">
        <v>6.3174999999999999</v>
      </c>
      <c r="Q534" s="101">
        <v>17.16</v>
      </c>
      <c r="R534" s="94">
        <f t="shared" si="24"/>
        <v>108.40176879343019</v>
      </c>
    </row>
    <row r="535" spans="2:29" x14ac:dyDescent="0.2">
      <c r="B535" s="52" t="s">
        <v>294</v>
      </c>
      <c r="C535" s="60">
        <v>0.81499999999999995</v>
      </c>
      <c r="D535" s="23">
        <v>1.9824999999999999</v>
      </c>
      <c r="E535" s="20">
        <v>0.79749999999999999</v>
      </c>
      <c r="F535" s="21">
        <v>3.5950000000000002</v>
      </c>
      <c r="G535" s="24">
        <v>2.5</v>
      </c>
      <c r="H535" s="22">
        <v>1.82</v>
      </c>
      <c r="I535" s="22">
        <v>1.7725</v>
      </c>
      <c r="J535" s="25">
        <v>1.0874999999999999</v>
      </c>
      <c r="K535" s="25">
        <v>7.18</v>
      </c>
      <c r="L535" s="24">
        <v>2.9550000000000001</v>
      </c>
      <c r="M535" s="22">
        <v>1.1425000000000001</v>
      </c>
      <c r="N535" s="22">
        <v>0.68500000000000005</v>
      </c>
      <c r="O535" s="25">
        <v>1.57</v>
      </c>
      <c r="P535" s="25">
        <v>6.3525</v>
      </c>
      <c r="Q535" s="21">
        <v>17.127500000000001</v>
      </c>
      <c r="R535" s="94">
        <f t="shared" si="24"/>
        <v>108.19646241313963</v>
      </c>
    </row>
    <row r="536" spans="2:29" x14ac:dyDescent="0.2">
      <c r="B536" s="52" t="s">
        <v>296</v>
      </c>
      <c r="C536" s="60">
        <v>0.95250000000000001</v>
      </c>
      <c r="D536" s="23">
        <v>1.9524999999999999</v>
      </c>
      <c r="E536" s="20">
        <v>0.72499999999999998</v>
      </c>
      <c r="F536" s="21">
        <v>3.63</v>
      </c>
      <c r="G536" s="24">
        <v>2.1949999999999998</v>
      </c>
      <c r="H536" s="22">
        <v>1.6975</v>
      </c>
      <c r="I536" s="22">
        <v>1.5674999999999999</v>
      </c>
      <c r="J536" s="25">
        <v>1.0649999999999999</v>
      </c>
      <c r="K536" s="25">
        <v>6.5250000000000004</v>
      </c>
      <c r="L536" s="24">
        <v>3.3875000000000002</v>
      </c>
      <c r="M536" s="22">
        <v>1.1625000000000001</v>
      </c>
      <c r="N536" s="22">
        <v>0.72499999999999998</v>
      </c>
      <c r="O536" s="25">
        <v>1.6875</v>
      </c>
      <c r="P536" s="25">
        <v>6.9625000000000004</v>
      </c>
      <c r="Q536" s="21">
        <v>17.1175</v>
      </c>
      <c r="R536" s="94">
        <f t="shared" si="24"/>
        <v>108.13329121920403</v>
      </c>
    </row>
    <row r="537" spans="2:29" x14ac:dyDescent="0.2">
      <c r="B537" s="52" t="s">
        <v>83</v>
      </c>
      <c r="C537" s="60">
        <v>0.89500000000000002</v>
      </c>
      <c r="D537" s="23">
        <v>2.0074999999999998</v>
      </c>
      <c r="E537" s="20">
        <v>0.76</v>
      </c>
      <c r="F537" s="21">
        <v>3.6625000000000001</v>
      </c>
      <c r="G537" s="24">
        <v>2.2974999999999999</v>
      </c>
      <c r="H537" s="22">
        <v>1.7825</v>
      </c>
      <c r="I537" s="22">
        <v>1.8075000000000001</v>
      </c>
      <c r="J537" s="25">
        <v>1.0525</v>
      </c>
      <c r="K537" s="25">
        <v>6.94</v>
      </c>
      <c r="L537" s="24">
        <v>2.9424999999999999</v>
      </c>
      <c r="M537" s="22">
        <v>1.1074999999999999</v>
      </c>
      <c r="N537" s="22">
        <v>0.70750000000000002</v>
      </c>
      <c r="O537" s="25">
        <v>1.5049999999999999</v>
      </c>
      <c r="P537" s="25">
        <v>6.2625000000000002</v>
      </c>
      <c r="Q537" s="21">
        <v>16.864999999999998</v>
      </c>
      <c r="R537" s="94">
        <f t="shared" si="24"/>
        <v>106.538218572331</v>
      </c>
    </row>
    <row r="538" spans="2:29" x14ac:dyDescent="0.2">
      <c r="B538" s="52" t="s">
        <v>305</v>
      </c>
      <c r="C538" s="77">
        <v>0.91749999999999998</v>
      </c>
      <c r="D538" s="220">
        <v>1.9675</v>
      </c>
      <c r="E538" s="54">
        <v>0.83499999999999996</v>
      </c>
      <c r="F538" s="101">
        <v>3.72</v>
      </c>
      <c r="G538" s="97">
        <v>1.93</v>
      </c>
      <c r="H538" s="99">
        <v>1.96</v>
      </c>
      <c r="I538" s="99">
        <v>1.51</v>
      </c>
      <c r="J538" s="163">
        <v>1.2649999999999999</v>
      </c>
      <c r="K538" s="163">
        <v>6.665</v>
      </c>
      <c r="L538" s="97">
        <v>2.8224999999999998</v>
      </c>
      <c r="M538" s="99">
        <v>1.32</v>
      </c>
      <c r="N538" s="99">
        <v>0.62749999999999995</v>
      </c>
      <c r="O538" s="163">
        <v>1.6775</v>
      </c>
      <c r="P538" s="163">
        <v>6.4474999999999998</v>
      </c>
      <c r="Q538" s="101">
        <v>16.8325</v>
      </c>
      <c r="R538" s="94">
        <f t="shared" si="24"/>
        <v>106.33291219204042</v>
      </c>
    </row>
    <row r="539" spans="2:29" x14ac:dyDescent="0.2">
      <c r="B539" s="52" t="s">
        <v>298</v>
      </c>
      <c r="C539" s="77">
        <v>0.84750000000000003</v>
      </c>
      <c r="D539" s="220">
        <v>2.1175000000000002</v>
      </c>
      <c r="E539" s="54">
        <v>0.75249999999999995</v>
      </c>
      <c r="F539" s="101">
        <v>3.7174999999999998</v>
      </c>
      <c r="G539" s="97">
        <v>2.27</v>
      </c>
      <c r="H539" s="99">
        <v>1.78</v>
      </c>
      <c r="I539" s="99">
        <v>1.675</v>
      </c>
      <c r="J539" s="163">
        <v>1.0725</v>
      </c>
      <c r="K539" s="163">
        <v>6.7975000000000003</v>
      </c>
      <c r="L539" s="97">
        <v>2.8149999999999999</v>
      </c>
      <c r="M539" s="99">
        <v>1.1325000000000001</v>
      </c>
      <c r="N539" s="99">
        <v>0.71250000000000002</v>
      </c>
      <c r="O539" s="163">
        <v>1.5674999999999999</v>
      </c>
      <c r="P539" s="163">
        <v>6.2275</v>
      </c>
      <c r="Q539" s="101">
        <v>16.7425</v>
      </c>
      <c r="R539" s="94">
        <f t="shared" si="24"/>
        <v>105.76437144662034</v>
      </c>
    </row>
    <row r="540" spans="2:29" x14ac:dyDescent="0.2">
      <c r="B540" s="52" t="s">
        <v>295</v>
      </c>
      <c r="C540" s="77">
        <v>0.71250000000000002</v>
      </c>
      <c r="D540" s="220">
        <v>2.0975000000000001</v>
      </c>
      <c r="E540" s="54">
        <v>0.72750000000000004</v>
      </c>
      <c r="F540" s="101">
        <v>3.5375000000000001</v>
      </c>
      <c r="G540" s="97">
        <v>2.2250000000000001</v>
      </c>
      <c r="H540" s="99">
        <v>1.7849999999999999</v>
      </c>
      <c r="I540" s="99">
        <v>1.6950000000000001</v>
      </c>
      <c r="J540" s="163">
        <v>1.0125</v>
      </c>
      <c r="K540" s="163">
        <v>6.7175000000000002</v>
      </c>
      <c r="L540" s="97">
        <v>2.97</v>
      </c>
      <c r="M540" s="99">
        <v>1.0375000000000001</v>
      </c>
      <c r="N540" s="99">
        <v>0.6925</v>
      </c>
      <c r="O540" s="163">
        <v>1.7124999999999999</v>
      </c>
      <c r="P540" s="163">
        <v>6.4124999999999996</v>
      </c>
      <c r="Q540" s="101">
        <v>16.6675</v>
      </c>
      <c r="R540" s="94">
        <f t="shared" si="24"/>
        <v>105.29058749210361</v>
      </c>
    </row>
    <row r="541" spans="2:29" x14ac:dyDescent="0.2">
      <c r="B541" s="52" t="s">
        <v>15</v>
      </c>
      <c r="C541" s="60">
        <v>0.71750000000000003</v>
      </c>
      <c r="D541" s="23">
        <v>2.1775000000000002</v>
      </c>
      <c r="E541" s="20">
        <v>0.72750000000000004</v>
      </c>
      <c r="F541" s="21">
        <v>3.6225000000000001</v>
      </c>
      <c r="G541" s="24">
        <v>2.2475000000000001</v>
      </c>
      <c r="H541" s="22">
        <v>1.7350000000000001</v>
      </c>
      <c r="I541" s="22">
        <v>1.5649999999999999</v>
      </c>
      <c r="J541" s="25">
        <v>1.1274999999999999</v>
      </c>
      <c r="K541" s="25">
        <v>6.6749999999999998</v>
      </c>
      <c r="L541" s="24">
        <v>2.9775</v>
      </c>
      <c r="M541" s="22">
        <v>1.2</v>
      </c>
      <c r="N541" s="22">
        <v>0.62749999999999995</v>
      </c>
      <c r="O541" s="25">
        <v>1.5449999999999999</v>
      </c>
      <c r="P541" s="25">
        <v>6.35</v>
      </c>
      <c r="Q541" s="21">
        <v>16.647500000000001</v>
      </c>
      <c r="R541" s="94">
        <f t="shared" si="24"/>
        <v>105.16424510423248</v>
      </c>
    </row>
    <row r="542" spans="2:29" x14ac:dyDescent="0.2">
      <c r="B542" s="52" t="s">
        <v>302</v>
      </c>
      <c r="C542" s="77">
        <v>0.83499999999999996</v>
      </c>
      <c r="D542" s="220">
        <v>2.1375000000000002</v>
      </c>
      <c r="E542" s="54">
        <v>0.83499999999999996</v>
      </c>
      <c r="F542" s="101">
        <v>3.8075000000000001</v>
      </c>
      <c r="G542" s="97">
        <v>2.2174999999999998</v>
      </c>
      <c r="H542" s="99">
        <v>1.7450000000000001</v>
      </c>
      <c r="I542" s="99">
        <v>1.675</v>
      </c>
      <c r="J542" s="163">
        <v>1.0425</v>
      </c>
      <c r="K542" s="163">
        <v>6.68</v>
      </c>
      <c r="L542" s="97">
        <v>2.7549999999999999</v>
      </c>
      <c r="M542" s="99">
        <v>1.0425</v>
      </c>
      <c r="N542" s="99">
        <v>0.70750000000000002</v>
      </c>
      <c r="O542" s="163">
        <v>1.6225000000000001</v>
      </c>
      <c r="P542" s="163">
        <v>6.1275000000000004</v>
      </c>
      <c r="Q542" s="101">
        <v>16.614999999999998</v>
      </c>
      <c r="R542" s="94">
        <f t="shared" si="24"/>
        <v>104.95893872394187</v>
      </c>
    </row>
    <row r="543" spans="2:29" x14ac:dyDescent="0.2">
      <c r="B543" s="52" t="s">
        <v>117</v>
      </c>
      <c r="C543" s="60">
        <v>0.88500000000000001</v>
      </c>
      <c r="D543" s="23">
        <v>2.0575000000000001</v>
      </c>
      <c r="E543" s="20">
        <v>0.7</v>
      </c>
      <c r="F543" s="21">
        <v>3.6425000000000001</v>
      </c>
      <c r="G543" s="24">
        <v>2.2149999999999999</v>
      </c>
      <c r="H543" s="22">
        <v>1.7250000000000001</v>
      </c>
      <c r="I543" s="22">
        <v>1.7224999999999999</v>
      </c>
      <c r="J543" s="25">
        <v>1.05</v>
      </c>
      <c r="K543" s="25">
        <v>6.7125000000000004</v>
      </c>
      <c r="L543" s="24">
        <v>2.94</v>
      </c>
      <c r="M543" s="22">
        <v>1.075</v>
      </c>
      <c r="N543" s="22">
        <v>0.69499999999999995</v>
      </c>
      <c r="O543" s="25">
        <v>1.4924999999999999</v>
      </c>
      <c r="P543" s="25">
        <v>6.2024999999999997</v>
      </c>
      <c r="Q543" s="21">
        <v>16.557500000000001</v>
      </c>
      <c r="R543" s="94">
        <f t="shared" si="24"/>
        <v>104.59570435881238</v>
      </c>
    </row>
    <row r="544" spans="2:29" x14ac:dyDescent="0.2">
      <c r="B544" s="52" t="s">
        <v>118</v>
      </c>
      <c r="C544" s="77">
        <v>0.8</v>
      </c>
      <c r="D544" s="220">
        <v>2.0325000000000002</v>
      </c>
      <c r="E544" s="54">
        <v>0.77500000000000002</v>
      </c>
      <c r="F544" s="101">
        <v>3.6074999999999999</v>
      </c>
      <c r="G544" s="97">
        <v>2.2050000000000001</v>
      </c>
      <c r="H544" s="99">
        <v>1.73</v>
      </c>
      <c r="I544" s="99">
        <v>1.7024999999999999</v>
      </c>
      <c r="J544" s="163">
        <v>1.0925</v>
      </c>
      <c r="K544" s="163">
        <v>6.73</v>
      </c>
      <c r="L544" s="97">
        <v>2.74</v>
      </c>
      <c r="M544" s="99">
        <v>1.1025</v>
      </c>
      <c r="N544" s="99">
        <v>0.73</v>
      </c>
      <c r="O544" s="163">
        <v>1.585</v>
      </c>
      <c r="P544" s="163">
        <v>6.1574999999999998</v>
      </c>
      <c r="Q544" s="101">
        <v>16.495000000000001</v>
      </c>
      <c r="R544" s="94">
        <f t="shared" si="24"/>
        <v>104.20088439671511</v>
      </c>
    </row>
    <row r="545" spans="2:29" x14ac:dyDescent="0.2">
      <c r="B545" s="52" t="s">
        <v>300</v>
      </c>
      <c r="C545" s="60">
        <v>0.89500000000000002</v>
      </c>
      <c r="D545" s="23">
        <v>1.81</v>
      </c>
      <c r="E545" s="20">
        <v>0.82</v>
      </c>
      <c r="F545" s="21">
        <v>3.5249999999999999</v>
      </c>
      <c r="G545" s="24">
        <v>2.06</v>
      </c>
      <c r="H545" s="22">
        <v>1.64</v>
      </c>
      <c r="I545" s="22">
        <v>1.605</v>
      </c>
      <c r="J545" s="25">
        <v>1.1475</v>
      </c>
      <c r="K545" s="25">
        <v>6.4524999999999997</v>
      </c>
      <c r="L545" s="24">
        <v>2.8925000000000001</v>
      </c>
      <c r="M545" s="22">
        <v>1.1000000000000001</v>
      </c>
      <c r="N545" s="22">
        <v>0.70250000000000001</v>
      </c>
      <c r="O545" s="25">
        <v>1.645</v>
      </c>
      <c r="P545" s="25">
        <v>6.34</v>
      </c>
      <c r="Q545" s="21">
        <v>16.317499999999999</v>
      </c>
      <c r="R545" s="94">
        <f t="shared" si="24"/>
        <v>103.07959570435881</v>
      </c>
    </row>
    <row r="546" spans="2:29" x14ac:dyDescent="0.2">
      <c r="B546" s="52" t="s">
        <v>290</v>
      </c>
      <c r="C546" s="190">
        <v>0.68500000000000005</v>
      </c>
      <c r="D546" s="238">
        <v>2.02</v>
      </c>
      <c r="E546" s="191">
        <v>0.83499999999999996</v>
      </c>
      <c r="F546" s="192">
        <v>3.54</v>
      </c>
      <c r="G546" s="224">
        <v>2.0924999999999998</v>
      </c>
      <c r="H546" s="225">
        <v>1.7749999999999999</v>
      </c>
      <c r="I546" s="225">
        <v>1.7749999999999999</v>
      </c>
      <c r="J546" s="226">
        <v>1.0649999999999999</v>
      </c>
      <c r="K546" s="226">
        <v>6.7074999999999996</v>
      </c>
      <c r="L546" s="224">
        <v>2.7574999999999998</v>
      </c>
      <c r="M546" s="225">
        <v>1.085</v>
      </c>
      <c r="N546" s="225">
        <v>0.67249999999999999</v>
      </c>
      <c r="O546" s="226">
        <v>1.5525</v>
      </c>
      <c r="P546" s="226">
        <v>6.0674999999999999</v>
      </c>
      <c r="Q546" s="192">
        <v>16.315000000000001</v>
      </c>
      <c r="R546" s="94">
        <f t="shared" si="24"/>
        <v>103.06380290587494</v>
      </c>
    </row>
    <row r="547" spans="2:29" x14ac:dyDescent="0.2">
      <c r="B547" s="181" t="s">
        <v>70</v>
      </c>
      <c r="C547" s="19">
        <v>0.85499999999999998</v>
      </c>
      <c r="D547" s="23">
        <v>1.8525</v>
      </c>
      <c r="E547" s="20">
        <v>0.8175</v>
      </c>
      <c r="F547" s="21">
        <v>3.5249999999999999</v>
      </c>
      <c r="G547" s="24">
        <v>2.37</v>
      </c>
      <c r="H547" s="22">
        <v>1.58</v>
      </c>
      <c r="I547" s="22">
        <v>1.6950000000000001</v>
      </c>
      <c r="J547" s="25">
        <v>0.97499999999999998</v>
      </c>
      <c r="K547" s="25">
        <v>6.62</v>
      </c>
      <c r="L547" s="24">
        <v>2.6475</v>
      </c>
      <c r="M547" s="22">
        <v>1.1299999999999999</v>
      </c>
      <c r="N547" s="22">
        <v>0.71499999999999997</v>
      </c>
      <c r="O547" s="25">
        <v>1.655</v>
      </c>
      <c r="P547" s="25">
        <v>6.1475</v>
      </c>
      <c r="Q547" s="21">
        <v>16.2925</v>
      </c>
      <c r="R547" s="94">
        <f t="shared" si="24"/>
        <v>102.92166771951989</v>
      </c>
    </row>
    <row r="548" spans="2:29" x14ac:dyDescent="0.2">
      <c r="B548" s="52" t="s">
        <v>5</v>
      </c>
      <c r="C548" s="53">
        <v>1.105</v>
      </c>
      <c r="D548" s="220">
        <v>1.6875</v>
      </c>
      <c r="E548" s="54">
        <v>0.83</v>
      </c>
      <c r="F548" s="101">
        <v>3.6225000000000001</v>
      </c>
      <c r="G548" s="97">
        <v>2.0649999999999999</v>
      </c>
      <c r="H548" s="99">
        <v>1.7949999999999999</v>
      </c>
      <c r="I548" s="99">
        <v>1.5874999999999999</v>
      </c>
      <c r="J548" s="163">
        <v>1.1475</v>
      </c>
      <c r="K548" s="163">
        <v>6.5949999999999998</v>
      </c>
      <c r="L548" s="97">
        <v>2.52</v>
      </c>
      <c r="M548" s="99">
        <v>1.18</v>
      </c>
      <c r="N548" s="99">
        <v>0.69499999999999995</v>
      </c>
      <c r="O548" s="163">
        <v>1.6225000000000001</v>
      </c>
      <c r="P548" s="163">
        <v>6.0175000000000001</v>
      </c>
      <c r="Q548" s="101">
        <v>16.234999999999999</v>
      </c>
      <c r="R548" s="94">
        <f t="shared" si="24"/>
        <v>102.55843335439039</v>
      </c>
    </row>
    <row r="549" spans="2:29" x14ac:dyDescent="0.2">
      <c r="B549" s="52" t="s">
        <v>116</v>
      </c>
      <c r="C549" s="53">
        <v>0.77500000000000002</v>
      </c>
      <c r="D549" s="220">
        <v>2.1349999999999998</v>
      </c>
      <c r="E549" s="54">
        <v>0.76249999999999996</v>
      </c>
      <c r="F549" s="101">
        <v>3.6724999999999999</v>
      </c>
      <c r="G549" s="97">
        <v>2.21</v>
      </c>
      <c r="H549" s="99">
        <v>1.68</v>
      </c>
      <c r="I549" s="99">
        <v>1.8125</v>
      </c>
      <c r="J549" s="163">
        <v>1.0625</v>
      </c>
      <c r="K549" s="163">
        <v>6.7649999999999997</v>
      </c>
      <c r="L549" s="97">
        <v>2.52</v>
      </c>
      <c r="M549" s="99">
        <v>1.1274999999999999</v>
      </c>
      <c r="N549" s="99">
        <v>0.64500000000000002</v>
      </c>
      <c r="O549" s="163">
        <v>1.4924999999999999</v>
      </c>
      <c r="P549" s="163">
        <v>5.7850000000000001</v>
      </c>
      <c r="Q549" s="101">
        <v>16.2225</v>
      </c>
      <c r="R549" s="94">
        <f t="shared" si="24"/>
        <v>102.47946936197094</v>
      </c>
    </row>
    <row r="550" spans="2:29" x14ac:dyDescent="0.2">
      <c r="B550" s="52" t="s">
        <v>303</v>
      </c>
      <c r="C550" s="53">
        <v>0.85750000000000004</v>
      </c>
      <c r="D550" s="220">
        <v>2.11</v>
      </c>
      <c r="E550" s="54">
        <v>0.78500000000000003</v>
      </c>
      <c r="F550" s="101">
        <v>3.7524999999999999</v>
      </c>
      <c r="G550" s="97">
        <v>2.2799999999999998</v>
      </c>
      <c r="H550" s="99">
        <v>1.6825000000000001</v>
      </c>
      <c r="I550" s="99">
        <v>1.54</v>
      </c>
      <c r="J550" s="163">
        <v>1.0024999999999999</v>
      </c>
      <c r="K550" s="163">
        <v>6.5049999999999999</v>
      </c>
      <c r="L550" s="97">
        <v>2.6625000000000001</v>
      </c>
      <c r="M550" s="99">
        <v>1.0575000000000001</v>
      </c>
      <c r="N550" s="99">
        <v>0.69750000000000001</v>
      </c>
      <c r="O550" s="163">
        <v>1.45</v>
      </c>
      <c r="P550" s="163">
        <v>5.8674999999999997</v>
      </c>
      <c r="Q550" s="101">
        <v>16.125</v>
      </c>
      <c r="R550" s="94">
        <f t="shared" si="24"/>
        <v>101.86355022109919</v>
      </c>
    </row>
    <row r="551" spans="2:29" x14ac:dyDescent="0.2">
      <c r="B551" s="52" t="s">
        <v>304</v>
      </c>
      <c r="C551" s="19">
        <v>0.745</v>
      </c>
      <c r="D551" s="23">
        <v>1.9824999999999999</v>
      </c>
      <c r="E551" s="20">
        <v>0.6925</v>
      </c>
      <c r="F551" s="21">
        <v>3.42</v>
      </c>
      <c r="G551" s="24">
        <v>2.2124999999999999</v>
      </c>
      <c r="H551" s="22">
        <v>1.6675</v>
      </c>
      <c r="I551" s="22">
        <v>1.7124999999999999</v>
      </c>
      <c r="J551" s="25">
        <v>1.0024999999999999</v>
      </c>
      <c r="K551" s="25">
        <v>6.5949999999999998</v>
      </c>
      <c r="L551" s="24">
        <v>2.5550000000000002</v>
      </c>
      <c r="M551" s="22">
        <v>1.1200000000000001</v>
      </c>
      <c r="N551" s="22">
        <v>0.69750000000000001</v>
      </c>
      <c r="O551" s="25">
        <v>1.5325</v>
      </c>
      <c r="P551" s="25">
        <v>5.9050000000000002</v>
      </c>
      <c r="Q551" s="21">
        <v>15.92</v>
      </c>
      <c r="R551" s="94">
        <f t="shared" si="24"/>
        <v>100.56854074542009</v>
      </c>
    </row>
    <row r="552" spans="2:29" x14ac:dyDescent="0.2">
      <c r="B552" s="52" t="s">
        <v>7</v>
      </c>
      <c r="C552" s="53">
        <v>0.92249999999999999</v>
      </c>
      <c r="D552" s="220">
        <v>1.9550000000000001</v>
      </c>
      <c r="E552" s="54">
        <v>0.72750000000000004</v>
      </c>
      <c r="F552" s="101">
        <v>3.605</v>
      </c>
      <c r="G552" s="97">
        <v>2.0975000000000001</v>
      </c>
      <c r="H552" s="99">
        <v>1.8325</v>
      </c>
      <c r="I552" s="99">
        <v>1.6950000000000001</v>
      </c>
      <c r="J552" s="163">
        <v>0.93500000000000005</v>
      </c>
      <c r="K552" s="163">
        <v>6.56</v>
      </c>
      <c r="L552" s="97">
        <v>2.5150000000000001</v>
      </c>
      <c r="M552" s="99">
        <v>1.0375000000000001</v>
      </c>
      <c r="N552" s="99">
        <v>0.6825</v>
      </c>
      <c r="O552" s="163">
        <v>1.43</v>
      </c>
      <c r="P552" s="163">
        <v>5.665</v>
      </c>
      <c r="Q552" s="101">
        <v>15.83</v>
      </c>
      <c r="R552" s="94">
        <f>Q552/Q$552*100</f>
        <v>100</v>
      </c>
    </row>
    <row r="553" spans="2:29" x14ac:dyDescent="0.2">
      <c r="B553" s="52" t="s">
        <v>301</v>
      </c>
      <c r="C553" s="19">
        <v>0.85499999999999998</v>
      </c>
      <c r="D553" s="23">
        <v>1.8774999999999999</v>
      </c>
      <c r="E553" s="20">
        <v>0.8075</v>
      </c>
      <c r="F553" s="21">
        <v>3.54</v>
      </c>
      <c r="G553" s="24">
        <v>1.9375</v>
      </c>
      <c r="H553" s="22">
        <v>1.5325</v>
      </c>
      <c r="I553" s="22">
        <v>1.4450000000000001</v>
      </c>
      <c r="J553" s="25">
        <v>1.0774999999999999</v>
      </c>
      <c r="K553" s="25">
        <v>5.9924999999999997</v>
      </c>
      <c r="L553" s="24">
        <v>2.8450000000000002</v>
      </c>
      <c r="M553" s="22">
        <v>0.94</v>
      </c>
      <c r="N553" s="22">
        <v>0.67749999999999999</v>
      </c>
      <c r="O553" s="25">
        <v>1.78</v>
      </c>
      <c r="P553" s="25">
        <v>6.2424999999999997</v>
      </c>
      <c r="Q553" s="21">
        <v>15.775</v>
      </c>
      <c r="R553" s="94">
        <f>Q553/Q$552*100</f>
        <v>99.652558433354386</v>
      </c>
    </row>
    <row r="554" spans="2:29" x14ac:dyDescent="0.2">
      <c r="B554" s="52" t="s">
        <v>299</v>
      </c>
      <c r="C554" s="19">
        <v>0.80500000000000005</v>
      </c>
      <c r="D554" s="23">
        <v>2.0299999999999998</v>
      </c>
      <c r="E554" s="20">
        <v>0.67500000000000004</v>
      </c>
      <c r="F554" s="21">
        <v>3.51</v>
      </c>
      <c r="G554" s="24">
        <v>2.1324999999999998</v>
      </c>
      <c r="H554" s="22">
        <v>1.665</v>
      </c>
      <c r="I554" s="22">
        <v>1.5774999999999999</v>
      </c>
      <c r="J554" s="25">
        <v>1.0075000000000001</v>
      </c>
      <c r="K554" s="25">
        <v>6.3825000000000003</v>
      </c>
      <c r="L554" s="24">
        <v>2.7574999999999998</v>
      </c>
      <c r="M554" s="22">
        <v>1.0925</v>
      </c>
      <c r="N554" s="22">
        <v>0.69</v>
      </c>
      <c r="O554" s="25">
        <v>1.3049999999999999</v>
      </c>
      <c r="P554" s="25">
        <v>5.8449999999999998</v>
      </c>
      <c r="Q554" s="21">
        <v>15.737500000000001</v>
      </c>
      <c r="R554" s="94">
        <f>Q554/Q$552*100</f>
        <v>99.415666456096019</v>
      </c>
    </row>
    <row r="555" spans="2:29" x14ac:dyDescent="0.2">
      <c r="B555" s="52" t="s">
        <v>297</v>
      </c>
      <c r="C555" s="53">
        <v>0.67500000000000004</v>
      </c>
      <c r="D555" s="220">
        <v>1.8425</v>
      </c>
      <c r="E555" s="54">
        <v>0.78749999999999998</v>
      </c>
      <c r="F555" s="101">
        <v>3.3050000000000002</v>
      </c>
      <c r="G555" s="97">
        <v>1.7375</v>
      </c>
      <c r="H555" s="99">
        <v>1.38</v>
      </c>
      <c r="I555" s="99">
        <v>1.24</v>
      </c>
      <c r="J555" s="163">
        <v>1.1174999999999999</v>
      </c>
      <c r="K555" s="163">
        <v>5.4749999999999996</v>
      </c>
      <c r="L555" s="97">
        <v>2.6524999999999999</v>
      </c>
      <c r="M555" s="99">
        <v>0.95</v>
      </c>
      <c r="N555" s="99">
        <v>0.73250000000000004</v>
      </c>
      <c r="O555" s="163">
        <v>1.4775</v>
      </c>
      <c r="P555" s="163">
        <v>5.8125</v>
      </c>
      <c r="Q555" s="101">
        <v>14.592499999999999</v>
      </c>
      <c r="R555" s="94">
        <f>Q555/Q$552*100</f>
        <v>92.182564750473787</v>
      </c>
    </row>
    <row r="556" spans="2:29" x14ac:dyDescent="0.2">
      <c r="B556" s="52"/>
      <c r="C556" s="182"/>
      <c r="D556" s="236"/>
      <c r="E556" s="183"/>
      <c r="F556" s="172"/>
      <c r="G556" s="170"/>
      <c r="H556" s="167"/>
      <c r="I556" s="167"/>
      <c r="J556" s="223"/>
      <c r="K556" s="223"/>
      <c r="L556" s="170"/>
      <c r="M556" s="167"/>
      <c r="N556" s="167"/>
      <c r="O556" s="223"/>
      <c r="P556" s="223"/>
      <c r="Q556" s="172"/>
      <c r="R556" s="195"/>
    </row>
    <row r="557" spans="2:29" x14ac:dyDescent="0.2">
      <c r="B557" s="52" t="s">
        <v>11</v>
      </c>
      <c r="C557" s="77">
        <v>0.85087000000000002</v>
      </c>
      <c r="D557" s="220">
        <v>1.9953259999999999</v>
      </c>
      <c r="E557" s="54">
        <v>0.77771699999999999</v>
      </c>
      <c r="F557" s="101">
        <v>3.6239129999999999</v>
      </c>
      <c r="G557" s="97">
        <v>2.1607609999999999</v>
      </c>
      <c r="H557" s="99">
        <v>1.7297830000000001</v>
      </c>
      <c r="I557" s="99">
        <v>1.6353260000000001</v>
      </c>
      <c r="J557" s="163">
        <v>1.077826</v>
      </c>
      <c r="K557" s="163">
        <v>6.6036960000000002</v>
      </c>
      <c r="L557" s="97">
        <v>2.8123909999999999</v>
      </c>
      <c r="M557" s="99">
        <v>1.11087</v>
      </c>
      <c r="N557" s="99">
        <v>0.69282600000000005</v>
      </c>
      <c r="O557" s="163">
        <v>1.5725</v>
      </c>
      <c r="P557" s="163">
        <v>6.1885870000000001</v>
      </c>
      <c r="Q557" s="101">
        <v>16.4162</v>
      </c>
      <c r="R557" s="195"/>
      <c r="S557" s="44"/>
      <c r="T557" s="44"/>
      <c r="U557" s="44"/>
      <c r="V557" s="44"/>
      <c r="W557" s="46"/>
      <c r="X557" s="46"/>
      <c r="Y557" s="46"/>
      <c r="Z557" s="46"/>
      <c r="AA557" s="46"/>
      <c r="AB557" s="46"/>
      <c r="AC557" s="46"/>
    </row>
    <row r="558" spans="2:29" x14ac:dyDescent="0.2">
      <c r="B558" s="52" t="s">
        <v>12</v>
      </c>
      <c r="C558" s="77">
        <v>0.3115</v>
      </c>
      <c r="D558" s="220">
        <v>0.29430000000000001</v>
      </c>
      <c r="E558" s="54">
        <v>0.13020000000000001</v>
      </c>
      <c r="F558" s="101">
        <v>0.39460000000000001</v>
      </c>
      <c r="G558" s="97">
        <v>0.3725</v>
      </c>
      <c r="H558" s="99">
        <v>0.1837</v>
      </c>
      <c r="I558" s="99">
        <v>0.20469999999999999</v>
      </c>
      <c r="J558" s="163">
        <v>0.15890000000000001</v>
      </c>
      <c r="K558" s="163">
        <v>0.45369999999999999</v>
      </c>
      <c r="L558" s="97">
        <v>0.50360000000000005</v>
      </c>
      <c r="M558" s="99">
        <v>0.1401</v>
      </c>
      <c r="N558" s="99">
        <v>9.3299999999999994E-2</v>
      </c>
      <c r="O558" s="163">
        <v>0.30940000000000001</v>
      </c>
      <c r="P558" s="163">
        <v>0.67820000000000003</v>
      </c>
      <c r="Q558" s="101">
        <v>1.1578999999999999</v>
      </c>
      <c r="R558" s="195"/>
      <c r="S558" s="44"/>
      <c r="T558" s="44"/>
      <c r="U558" s="44"/>
      <c r="V558" s="44"/>
      <c r="W558" s="46"/>
      <c r="X558" s="46"/>
      <c r="Y558" s="46"/>
      <c r="Z558" s="46"/>
      <c r="AA558" s="46"/>
      <c r="AB558" s="46"/>
      <c r="AC558" s="46"/>
    </row>
    <row r="559" spans="2:29" ht="10.5" thickBot="1" x14ac:dyDescent="0.25">
      <c r="B559" s="55" t="s">
        <v>13</v>
      </c>
      <c r="C559" s="78">
        <v>25.932539999999999</v>
      </c>
      <c r="D559" s="237">
        <v>10.447939999999999</v>
      </c>
      <c r="E559" s="57">
        <v>11.85852</v>
      </c>
      <c r="F559" s="102">
        <v>7.7121500000000003</v>
      </c>
      <c r="G559" s="98">
        <v>12.2126</v>
      </c>
      <c r="H559" s="100">
        <v>7.5237980000000002</v>
      </c>
      <c r="I559" s="100">
        <v>8.8672190000000004</v>
      </c>
      <c r="J559" s="136">
        <v>10.439579999999999</v>
      </c>
      <c r="K559" s="136">
        <v>4.8661890000000003</v>
      </c>
      <c r="L559" s="98">
        <v>12.684240000000001</v>
      </c>
      <c r="M559" s="100">
        <v>8.9314079999999993</v>
      </c>
      <c r="N559" s="100">
        <v>9.5347980000000003</v>
      </c>
      <c r="O559" s="136">
        <v>13.938510000000001</v>
      </c>
      <c r="P559" s="136">
        <v>7.7620420000000001</v>
      </c>
      <c r="Q559" s="102">
        <v>4.9962410000000004</v>
      </c>
      <c r="R559" s="196"/>
      <c r="S559" s="44"/>
      <c r="T559" s="44"/>
      <c r="U559" s="44"/>
      <c r="V559" s="44"/>
      <c r="W559" s="46"/>
      <c r="X559" s="46"/>
      <c r="Y559" s="46"/>
      <c r="Z559" s="46"/>
      <c r="AA559" s="46"/>
      <c r="AB559" s="46"/>
      <c r="AC559" s="46"/>
    </row>
    <row r="560" spans="2:29" ht="11.25" customHeight="1" thickBot="1" x14ac:dyDescent="0.25">
      <c r="B560" s="311" t="s">
        <v>233</v>
      </c>
      <c r="C560" s="312"/>
      <c r="D560" s="312"/>
      <c r="E560" s="312"/>
      <c r="F560" s="312"/>
      <c r="G560" s="312"/>
      <c r="H560" s="312"/>
      <c r="I560" s="312"/>
      <c r="J560" s="312"/>
      <c r="K560" s="312"/>
      <c r="L560" s="312"/>
      <c r="M560" s="312"/>
      <c r="N560" s="312"/>
      <c r="O560" s="312"/>
      <c r="P560" s="312"/>
      <c r="Q560" s="312"/>
      <c r="R560" s="313"/>
    </row>
    <row r="561" spans="2:18" ht="11.25" customHeight="1" x14ac:dyDescent="0.2">
      <c r="B561" s="162"/>
      <c r="C561" s="162"/>
      <c r="D561" s="162"/>
      <c r="E561" s="162"/>
      <c r="F561" s="162"/>
      <c r="G561" s="162"/>
      <c r="H561" s="162"/>
      <c r="I561" s="162"/>
      <c r="J561" s="162"/>
      <c r="K561" s="162"/>
      <c r="L561" s="162"/>
      <c r="M561" s="162"/>
      <c r="N561" s="162"/>
      <c r="O561" s="162"/>
      <c r="P561" s="9"/>
      <c r="Q561" s="9"/>
    </row>
    <row r="562" spans="2:18" ht="10.5" thickBot="1" x14ac:dyDescent="0.25">
      <c r="B562" s="161"/>
      <c r="C562" s="135"/>
      <c r="D562" s="180"/>
      <c r="E562" s="135"/>
      <c r="F562" s="135"/>
      <c r="G562" s="135"/>
      <c r="H562" s="46"/>
      <c r="I562" s="46"/>
      <c r="J562" s="46"/>
      <c r="M562" s="9"/>
      <c r="N562" s="9"/>
      <c r="O562" s="9"/>
      <c r="P562" s="9"/>
      <c r="Q562" s="9"/>
    </row>
    <row r="563" spans="2:18" ht="20.5" thickBot="1" x14ac:dyDescent="0.25">
      <c r="B563" s="47" t="s">
        <v>392</v>
      </c>
      <c r="C563" s="64" t="s">
        <v>343</v>
      </c>
      <c r="D563" s="65" t="s">
        <v>366</v>
      </c>
      <c r="E563" s="49" t="s">
        <v>367</v>
      </c>
      <c r="F563" s="50" t="s">
        <v>321</v>
      </c>
      <c r="G563" s="64" t="s">
        <v>403</v>
      </c>
      <c r="H563" s="65" t="s">
        <v>404</v>
      </c>
      <c r="I563" s="65" t="s">
        <v>405</v>
      </c>
      <c r="J563" s="49" t="s">
        <v>401</v>
      </c>
      <c r="K563" s="50" t="s">
        <v>402</v>
      </c>
      <c r="L563" s="64" t="s">
        <v>490</v>
      </c>
      <c r="M563" s="87" t="s">
        <v>491</v>
      </c>
      <c r="N563" s="87" t="s">
        <v>492</v>
      </c>
      <c r="O563" s="95" t="s">
        <v>493</v>
      </c>
      <c r="P563" s="50" t="s">
        <v>466</v>
      </c>
      <c r="Q563" s="50" t="s">
        <v>150</v>
      </c>
      <c r="R563" s="79" t="s">
        <v>396</v>
      </c>
    </row>
    <row r="564" spans="2:18" x14ac:dyDescent="0.2">
      <c r="B564" s="51" t="s">
        <v>130</v>
      </c>
      <c r="C564" s="184">
        <v>1.5649999999999999</v>
      </c>
      <c r="D564" s="235">
        <v>1.04</v>
      </c>
      <c r="E564" s="186">
        <v>1.7250000000000001</v>
      </c>
      <c r="F564" s="188">
        <v>4.33</v>
      </c>
      <c r="G564" s="184">
        <v>5.415</v>
      </c>
      <c r="H564" s="234">
        <v>1.38</v>
      </c>
      <c r="I564" s="234">
        <v>0.77749999999999997</v>
      </c>
      <c r="J564" s="233">
        <v>1.2050000000000001</v>
      </c>
      <c r="K564" s="188">
        <v>8.7774999999999999</v>
      </c>
      <c r="L564" s="184">
        <v>1.9550000000000001</v>
      </c>
      <c r="M564" s="234">
        <v>1.145</v>
      </c>
      <c r="N564" s="234">
        <v>0.6825</v>
      </c>
      <c r="O564" s="233">
        <v>0.4425</v>
      </c>
      <c r="P564" s="188">
        <v>3.7825000000000002</v>
      </c>
      <c r="Q564" s="188">
        <v>16.89</v>
      </c>
      <c r="R564" s="94">
        <f t="shared" ref="R564:R583" si="25">Q564/Q$581*100</f>
        <v>114.48906964921201</v>
      </c>
    </row>
    <row r="565" spans="2:18" x14ac:dyDescent="0.2">
      <c r="B565" s="52" t="s">
        <v>5</v>
      </c>
      <c r="C565" s="77">
        <v>1.59</v>
      </c>
      <c r="D565" s="220">
        <v>0.9325</v>
      </c>
      <c r="E565" s="54">
        <v>1.7949999999999999</v>
      </c>
      <c r="F565" s="101">
        <v>4.3174999999999999</v>
      </c>
      <c r="G565" s="77">
        <v>4.6475</v>
      </c>
      <c r="H565" s="99">
        <v>1.5049999999999999</v>
      </c>
      <c r="I565" s="99">
        <v>0.70499999999999996</v>
      </c>
      <c r="J565" s="163">
        <v>1.115</v>
      </c>
      <c r="K565" s="101">
        <v>7.9725000000000001</v>
      </c>
      <c r="L565" s="77">
        <v>2.13</v>
      </c>
      <c r="M565" s="99">
        <v>1.2050000000000001</v>
      </c>
      <c r="N565" s="99">
        <v>0.57750000000000001</v>
      </c>
      <c r="O565" s="163">
        <v>0.38750000000000001</v>
      </c>
      <c r="P565" s="101">
        <v>3.9125000000000001</v>
      </c>
      <c r="Q565" s="101">
        <v>16.202500000000001</v>
      </c>
      <c r="R565" s="94">
        <f t="shared" si="25"/>
        <v>109.82884256905609</v>
      </c>
    </row>
    <row r="566" spans="2:18" x14ac:dyDescent="0.2">
      <c r="B566" s="52" t="s">
        <v>118</v>
      </c>
      <c r="C566" s="77">
        <v>1.51</v>
      </c>
      <c r="D566" s="220">
        <v>0.95</v>
      </c>
      <c r="E566" s="54">
        <v>1.56</v>
      </c>
      <c r="F566" s="101">
        <v>4.0199999999999996</v>
      </c>
      <c r="G566" s="77">
        <v>5.2525000000000004</v>
      </c>
      <c r="H566" s="99">
        <v>1.395</v>
      </c>
      <c r="I566" s="99">
        <v>0.85250000000000004</v>
      </c>
      <c r="J566" s="163">
        <v>1.1950000000000001</v>
      </c>
      <c r="K566" s="101">
        <v>8.6950000000000003</v>
      </c>
      <c r="L566" s="77">
        <v>1.905</v>
      </c>
      <c r="M566" s="99">
        <v>0.97250000000000003</v>
      </c>
      <c r="N566" s="99">
        <v>0.60499999999999998</v>
      </c>
      <c r="O566" s="163">
        <v>0.435</v>
      </c>
      <c r="P566" s="101">
        <v>3.4824999999999999</v>
      </c>
      <c r="Q566" s="101">
        <v>16.197500000000002</v>
      </c>
      <c r="R566" s="94">
        <f t="shared" si="25"/>
        <v>109.79495000847315</v>
      </c>
    </row>
    <row r="567" spans="2:18" x14ac:dyDescent="0.2">
      <c r="B567" s="52" t="s">
        <v>298</v>
      </c>
      <c r="C567" s="60">
        <v>1.4025000000000001</v>
      </c>
      <c r="D567" s="23">
        <v>0.94</v>
      </c>
      <c r="E567" s="20">
        <v>1.51</v>
      </c>
      <c r="F567" s="21">
        <v>3.8525</v>
      </c>
      <c r="G567" s="60">
        <v>5.5449999999999999</v>
      </c>
      <c r="H567" s="22">
        <v>1.2524999999999999</v>
      </c>
      <c r="I567" s="22">
        <v>0.8</v>
      </c>
      <c r="J567" s="25">
        <v>1.1675</v>
      </c>
      <c r="K567" s="21">
        <v>8.7650000000000006</v>
      </c>
      <c r="L567" s="60">
        <v>1.88</v>
      </c>
      <c r="M567" s="22">
        <v>0.97250000000000003</v>
      </c>
      <c r="N567" s="22">
        <v>0.72</v>
      </c>
      <c r="O567" s="25">
        <v>0.43</v>
      </c>
      <c r="P567" s="21">
        <v>3.5724999999999998</v>
      </c>
      <c r="Q567" s="21">
        <v>16.190000000000001</v>
      </c>
      <c r="R567" s="94">
        <f t="shared" si="25"/>
        <v>109.74411116759872</v>
      </c>
    </row>
    <row r="568" spans="2:18" x14ac:dyDescent="0.2">
      <c r="B568" s="52" t="s">
        <v>362</v>
      </c>
      <c r="C568" s="77">
        <v>1.5725</v>
      </c>
      <c r="D568" s="220">
        <v>1.04</v>
      </c>
      <c r="E568" s="54">
        <v>1.66</v>
      </c>
      <c r="F568" s="101">
        <v>4.2725</v>
      </c>
      <c r="G568" s="77">
        <v>4.45</v>
      </c>
      <c r="H568" s="99">
        <v>1.48</v>
      </c>
      <c r="I568" s="99">
        <v>0.8</v>
      </c>
      <c r="J568" s="163">
        <v>1.135</v>
      </c>
      <c r="K568" s="101">
        <v>7.8650000000000002</v>
      </c>
      <c r="L568" s="77">
        <v>1.91</v>
      </c>
      <c r="M568" s="99">
        <v>1.2150000000000001</v>
      </c>
      <c r="N568" s="99">
        <v>0.66500000000000004</v>
      </c>
      <c r="O568" s="163">
        <v>0.49249999999999999</v>
      </c>
      <c r="P568" s="101">
        <v>3.79</v>
      </c>
      <c r="Q568" s="101">
        <v>15.9275</v>
      </c>
      <c r="R568" s="94">
        <f t="shared" si="25"/>
        <v>107.96475173699373</v>
      </c>
    </row>
    <row r="569" spans="2:18" x14ac:dyDescent="0.2">
      <c r="B569" s="52" t="s">
        <v>116</v>
      </c>
      <c r="C569" s="60">
        <v>1.5075000000000001</v>
      </c>
      <c r="D569" s="23">
        <v>0.89</v>
      </c>
      <c r="E569" s="20">
        <v>1.6625000000000001</v>
      </c>
      <c r="F569" s="21">
        <v>4.0599999999999996</v>
      </c>
      <c r="G569" s="60">
        <v>4.9974999999999996</v>
      </c>
      <c r="H569" s="22">
        <v>1.2975000000000001</v>
      </c>
      <c r="I569" s="22">
        <v>0.78500000000000003</v>
      </c>
      <c r="J569" s="25">
        <v>1.0774999999999999</v>
      </c>
      <c r="K569" s="21">
        <v>8.1575000000000006</v>
      </c>
      <c r="L569" s="60">
        <v>1.89</v>
      </c>
      <c r="M569" s="22">
        <v>1.135</v>
      </c>
      <c r="N569" s="22">
        <v>0.68500000000000005</v>
      </c>
      <c r="O569" s="25">
        <v>0.46500000000000002</v>
      </c>
      <c r="P569" s="21">
        <v>3.71</v>
      </c>
      <c r="Q569" s="21">
        <v>15.9275</v>
      </c>
      <c r="R569" s="94">
        <f t="shared" si="25"/>
        <v>107.96475173699373</v>
      </c>
    </row>
    <row r="570" spans="2:18" x14ac:dyDescent="0.2">
      <c r="B570" s="52" t="s">
        <v>15</v>
      </c>
      <c r="C570" s="60">
        <v>1.37</v>
      </c>
      <c r="D570" s="23">
        <v>0.875</v>
      </c>
      <c r="E570" s="20">
        <v>1.7575000000000001</v>
      </c>
      <c r="F570" s="21">
        <v>4.0025000000000004</v>
      </c>
      <c r="G570" s="60">
        <v>4.8049999999999997</v>
      </c>
      <c r="H570" s="22">
        <v>1.405</v>
      </c>
      <c r="I570" s="22">
        <v>0.80249999999999999</v>
      </c>
      <c r="J570" s="25">
        <v>1.17</v>
      </c>
      <c r="K570" s="21">
        <v>8.1824999999999992</v>
      </c>
      <c r="L570" s="60">
        <v>1.9325000000000001</v>
      </c>
      <c r="M570" s="22">
        <v>1.0774999999999999</v>
      </c>
      <c r="N570" s="22">
        <v>0.6925</v>
      </c>
      <c r="O570" s="25">
        <v>0.46750000000000003</v>
      </c>
      <c r="P570" s="21">
        <v>3.7025000000000001</v>
      </c>
      <c r="Q570" s="21">
        <v>15.887499999999999</v>
      </c>
      <c r="R570" s="94">
        <f t="shared" si="25"/>
        <v>107.6936112523301</v>
      </c>
    </row>
    <row r="571" spans="2:18" x14ac:dyDescent="0.2">
      <c r="B571" s="52" t="s">
        <v>117</v>
      </c>
      <c r="C571" s="77">
        <v>1.4750000000000001</v>
      </c>
      <c r="D571" s="220">
        <v>0.875</v>
      </c>
      <c r="E571" s="54">
        <v>1.7075</v>
      </c>
      <c r="F571" s="101">
        <v>4.0575000000000001</v>
      </c>
      <c r="G571" s="77">
        <v>4.75</v>
      </c>
      <c r="H571" s="99">
        <v>1.3674999999999999</v>
      </c>
      <c r="I571" s="99">
        <v>0.745</v>
      </c>
      <c r="J571" s="163">
        <v>1.17</v>
      </c>
      <c r="K571" s="101">
        <v>8.0325000000000006</v>
      </c>
      <c r="L571" s="77">
        <v>1.9424999999999999</v>
      </c>
      <c r="M571" s="99">
        <v>1.17</v>
      </c>
      <c r="N571" s="99">
        <v>0.63749999999999996</v>
      </c>
      <c r="O571" s="163">
        <v>0.44</v>
      </c>
      <c r="P571" s="101">
        <v>3.75</v>
      </c>
      <c r="Q571" s="101">
        <v>15.84</v>
      </c>
      <c r="R571" s="94">
        <f t="shared" si="25"/>
        <v>107.37163192679206</v>
      </c>
    </row>
    <row r="572" spans="2:18" x14ac:dyDescent="0.2">
      <c r="B572" s="52" t="s">
        <v>363</v>
      </c>
      <c r="C572" s="60">
        <v>1.1875</v>
      </c>
      <c r="D572" s="23">
        <v>0.73250000000000004</v>
      </c>
      <c r="E572" s="20">
        <v>1.7975000000000001</v>
      </c>
      <c r="F572" s="21">
        <v>3.7174999999999998</v>
      </c>
      <c r="G572" s="60">
        <v>5.0125000000000002</v>
      </c>
      <c r="H572" s="22">
        <v>1.365</v>
      </c>
      <c r="I572" s="22">
        <v>0.79</v>
      </c>
      <c r="J572" s="25">
        <v>1.2375</v>
      </c>
      <c r="K572" s="21">
        <v>8.4049999999999994</v>
      </c>
      <c r="L572" s="60">
        <v>1.9624999999999999</v>
      </c>
      <c r="M572" s="22">
        <v>1.0774999999999999</v>
      </c>
      <c r="N572" s="22">
        <v>0.67249999999999999</v>
      </c>
      <c r="O572" s="25">
        <v>0.4425</v>
      </c>
      <c r="P572" s="21">
        <v>3.7124999999999999</v>
      </c>
      <c r="Q572" s="21">
        <v>15.835000000000001</v>
      </c>
      <c r="R572" s="94">
        <f t="shared" si="25"/>
        <v>107.33773936620912</v>
      </c>
    </row>
    <row r="573" spans="2:18" x14ac:dyDescent="0.2">
      <c r="B573" s="52" t="s">
        <v>295</v>
      </c>
      <c r="C573" s="60">
        <v>1.4724999999999999</v>
      </c>
      <c r="D573" s="23">
        <v>0.93500000000000005</v>
      </c>
      <c r="E573" s="20">
        <v>1.6924999999999999</v>
      </c>
      <c r="F573" s="21">
        <v>4.0999999999999996</v>
      </c>
      <c r="G573" s="60">
        <v>4.665</v>
      </c>
      <c r="H573" s="22">
        <v>1.35</v>
      </c>
      <c r="I573" s="22">
        <v>0.79</v>
      </c>
      <c r="J573" s="25">
        <v>1.1775</v>
      </c>
      <c r="K573" s="21">
        <v>7.9824999999999999</v>
      </c>
      <c r="L573" s="60">
        <v>1.875</v>
      </c>
      <c r="M573" s="22">
        <v>1.04</v>
      </c>
      <c r="N573" s="22">
        <v>0.66749999999999998</v>
      </c>
      <c r="O573" s="25">
        <v>0.39750000000000002</v>
      </c>
      <c r="P573" s="21">
        <v>3.5825</v>
      </c>
      <c r="Q573" s="21">
        <v>15.664999999999999</v>
      </c>
      <c r="R573" s="94">
        <f t="shared" si="25"/>
        <v>106.18539230638875</v>
      </c>
    </row>
    <row r="574" spans="2:18" x14ac:dyDescent="0.2">
      <c r="B574" s="52" t="s">
        <v>291</v>
      </c>
      <c r="C574" s="60">
        <v>1.57</v>
      </c>
      <c r="D574" s="23">
        <v>0.96499999999999997</v>
      </c>
      <c r="E574" s="20">
        <v>1.5825</v>
      </c>
      <c r="F574" s="21">
        <v>4.1174999999999997</v>
      </c>
      <c r="G574" s="60">
        <v>4.5374999999999996</v>
      </c>
      <c r="H574" s="22">
        <v>1.375</v>
      </c>
      <c r="I574" s="22">
        <v>0.80249999999999999</v>
      </c>
      <c r="J574" s="25">
        <v>1.1325000000000001</v>
      </c>
      <c r="K574" s="21">
        <v>7.8475000000000001</v>
      </c>
      <c r="L574" s="60">
        <v>1.9975000000000001</v>
      </c>
      <c r="M574" s="22">
        <v>1.0475000000000001</v>
      </c>
      <c r="N574" s="22">
        <v>0.57750000000000001</v>
      </c>
      <c r="O574" s="25">
        <v>0.42249999999999999</v>
      </c>
      <c r="P574" s="21">
        <v>3.6225000000000001</v>
      </c>
      <c r="Q574" s="21">
        <v>15.5875</v>
      </c>
      <c r="R574" s="94">
        <f t="shared" si="25"/>
        <v>105.660057617353</v>
      </c>
    </row>
    <row r="575" spans="2:18" x14ac:dyDescent="0.2">
      <c r="B575" s="181" t="s">
        <v>83</v>
      </c>
      <c r="C575" s="190">
        <v>1.5175000000000001</v>
      </c>
      <c r="D575" s="238">
        <v>0.98250000000000004</v>
      </c>
      <c r="E575" s="191">
        <v>1.6924999999999999</v>
      </c>
      <c r="F575" s="192">
        <v>4.1924999999999999</v>
      </c>
      <c r="G575" s="190">
        <v>4.5774999999999997</v>
      </c>
      <c r="H575" s="225">
        <v>1.325</v>
      </c>
      <c r="I575" s="225">
        <v>0.82</v>
      </c>
      <c r="J575" s="226">
        <v>1.1425000000000001</v>
      </c>
      <c r="K575" s="192">
        <v>7.8650000000000002</v>
      </c>
      <c r="L575" s="190">
        <v>1.8525</v>
      </c>
      <c r="M575" s="225">
        <v>1.0349999999999999</v>
      </c>
      <c r="N575" s="225">
        <v>0.59250000000000003</v>
      </c>
      <c r="O575" s="226">
        <v>0.38750000000000001</v>
      </c>
      <c r="P575" s="192">
        <v>3.48</v>
      </c>
      <c r="Q575" s="192">
        <v>15.5375</v>
      </c>
      <c r="R575" s="94">
        <f t="shared" si="25"/>
        <v>105.32113201152346</v>
      </c>
    </row>
    <row r="576" spans="2:18" x14ac:dyDescent="0.2">
      <c r="B576" s="52" t="s">
        <v>294</v>
      </c>
      <c r="C576" s="53">
        <v>1.44</v>
      </c>
      <c r="D576" s="220">
        <v>0.85</v>
      </c>
      <c r="E576" s="54">
        <v>1.61</v>
      </c>
      <c r="F576" s="101">
        <v>3.9</v>
      </c>
      <c r="G576" s="77">
        <v>4.8499999999999996</v>
      </c>
      <c r="H576" s="99">
        <v>1.335</v>
      </c>
      <c r="I576" s="99">
        <v>0.745</v>
      </c>
      <c r="J576" s="163">
        <v>1.0774999999999999</v>
      </c>
      <c r="K576" s="101">
        <v>8.0075000000000003</v>
      </c>
      <c r="L576" s="77">
        <v>1.88</v>
      </c>
      <c r="M576" s="99">
        <v>0.99750000000000005</v>
      </c>
      <c r="N576" s="99">
        <v>0.71750000000000003</v>
      </c>
      <c r="O576" s="163">
        <v>0.47</v>
      </c>
      <c r="P576" s="101">
        <v>3.5950000000000002</v>
      </c>
      <c r="Q576" s="101">
        <v>15.5025</v>
      </c>
      <c r="R576" s="94">
        <f t="shared" si="25"/>
        <v>105.0838840874428</v>
      </c>
    </row>
    <row r="577" spans="2:22" x14ac:dyDescent="0.2">
      <c r="B577" s="52" t="s">
        <v>296</v>
      </c>
      <c r="C577" s="53">
        <v>1.415</v>
      </c>
      <c r="D577" s="220">
        <v>0.79500000000000004</v>
      </c>
      <c r="E577" s="54">
        <v>1.6575</v>
      </c>
      <c r="F577" s="101">
        <v>3.8675000000000002</v>
      </c>
      <c r="G577" s="77">
        <v>4.78</v>
      </c>
      <c r="H577" s="99">
        <v>1.3525</v>
      </c>
      <c r="I577" s="99">
        <v>0.78249999999999997</v>
      </c>
      <c r="J577" s="163">
        <v>1.125</v>
      </c>
      <c r="K577" s="101">
        <v>8.0399999999999991</v>
      </c>
      <c r="L577" s="77">
        <v>1.8875</v>
      </c>
      <c r="M577" s="99">
        <v>1.03</v>
      </c>
      <c r="N577" s="99">
        <v>0.64500000000000002</v>
      </c>
      <c r="O577" s="163">
        <v>0.43</v>
      </c>
      <c r="P577" s="101">
        <v>3.5625</v>
      </c>
      <c r="Q577" s="101">
        <v>15.47</v>
      </c>
      <c r="R577" s="94">
        <f t="shared" si="25"/>
        <v>104.86358244365364</v>
      </c>
    </row>
    <row r="578" spans="2:22" x14ac:dyDescent="0.2">
      <c r="B578" s="52" t="s">
        <v>132</v>
      </c>
      <c r="C578" s="19">
        <v>1.3875</v>
      </c>
      <c r="D578" s="23">
        <v>0.84</v>
      </c>
      <c r="E578" s="20">
        <v>1.675</v>
      </c>
      <c r="F578" s="21">
        <v>3.9024999999999999</v>
      </c>
      <c r="G578" s="60">
        <v>4.4874999999999998</v>
      </c>
      <c r="H578" s="22">
        <v>1.4950000000000001</v>
      </c>
      <c r="I578" s="22">
        <v>0.75749999999999995</v>
      </c>
      <c r="J578" s="25">
        <v>0.96</v>
      </c>
      <c r="K578" s="21">
        <v>7.7</v>
      </c>
      <c r="L578" s="60">
        <v>1.63</v>
      </c>
      <c r="M578" s="22">
        <v>1.1775</v>
      </c>
      <c r="N578" s="22">
        <v>0.57750000000000001</v>
      </c>
      <c r="O578" s="25">
        <v>0.4325</v>
      </c>
      <c r="P578" s="21">
        <v>3.3849999999999998</v>
      </c>
      <c r="Q578" s="21">
        <v>14.987500000000001</v>
      </c>
      <c r="R578" s="94">
        <f t="shared" si="25"/>
        <v>101.59295034739874</v>
      </c>
    </row>
    <row r="579" spans="2:22" x14ac:dyDescent="0.2">
      <c r="B579" s="52" t="s">
        <v>364</v>
      </c>
      <c r="C579" s="19">
        <v>1.49</v>
      </c>
      <c r="D579" s="23">
        <v>0.92500000000000004</v>
      </c>
      <c r="E579" s="20">
        <v>1.7075</v>
      </c>
      <c r="F579" s="21">
        <v>4.1224999999999996</v>
      </c>
      <c r="G579" s="60">
        <v>3.9350000000000001</v>
      </c>
      <c r="H579" s="22">
        <v>1.4475</v>
      </c>
      <c r="I579" s="22">
        <v>0.74</v>
      </c>
      <c r="J579" s="25">
        <v>1.1000000000000001</v>
      </c>
      <c r="K579" s="21">
        <v>7.2225000000000001</v>
      </c>
      <c r="L579" s="60">
        <v>1.895</v>
      </c>
      <c r="M579" s="22">
        <v>1.155</v>
      </c>
      <c r="N579" s="22">
        <v>0.56000000000000005</v>
      </c>
      <c r="O579" s="25">
        <v>0.38750000000000001</v>
      </c>
      <c r="P579" s="21">
        <v>3.61</v>
      </c>
      <c r="Q579" s="21">
        <v>14.955</v>
      </c>
      <c r="R579" s="94">
        <f t="shared" si="25"/>
        <v>101.37264870360956</v>
      </c>
    </row>
    <row r="580" spans="2:22" x14ac:dyDescent="0.2">
      <c r="B580" s="52" t="s">
        <v>361</v>
      </c>
      <c r="C580" s="19">
        <v>1.35</v>
      </c>
      <c r="D580" s="23">
        <v>0.79749999999999999</v>
      </c>
      <c r="E580" s="20">
        <v>1.43</v>
      </c>
      <c r="F580" s="21">
        <v>3.5775000000000001</v>
      </c>
      <c r="G580" s="60">
        <v>4.6900000000000004</v>
      </c>
      <c r="H580" s="22">
        <v>1.2424999999999999</v>
      </c>
      <c r="I580" s="22">
        <v>0.71</v>
      </c>
      <c r="J580" s="25">
        <v>1.0625</v>
      </c>
      <c r="K580" s="21">
        <v>7.7050000000000001</v>
      </c>
      <c r="L580" s="60">
        <v>1.9175</v>
      </c>
      <c r="M580" s="22">
        <v>1.0525</v>
      </c>
      <c r="N580" s="22">
        <v>0.57999999999999996</v>
      </c>
      <c r="O580" s="25">
        <v>0.32</v>
      </c>
      <c r="P580" s="21">
        <v>3.55</v>
      </c>
      <c r="Q580" s="21">
        <v>14.8325</v>
      </c>
      <c r="R580" s="94">
        <f t="shared" si="25"/>
        <v>100.54228096932722</v>
      </c>
    </row>
    <row r="581" spans="2:22" x14ac:dyDescent="0.2">
      <c r="B581" s="52" t="s">
        <v>7</v>
      </c>
      <c r="C581" s="53">
        <v>1.3025</v>
      </c>
      <c r="D581" s="220">
        <v>0.6825</v>
      </c>
      <c r="E581" s="54">
        <v>1.4950000000000001</v>
      </c>
      <c r="F581" s="101">
        <v>3.48</v>
      </c>
      <c r="G581" s="77">
        <v>4.49</v>
      </c>
      <c r="H581" s="99">
        <v>1.2</v>
      </c>
      <c r="I581" s="99">
        <v>0.73250000000000004</v>
      </c>
      <c r="J581" s="163">
        <v>1.0725</v>
      </c>
      <c r="K581" s="101">
        <v>7.4950000000000001</v>
      </c>
      <c r="L581" s="77">
        <v>2.0625</v>
      </c>
      <c r="M581" s="99">
        <v>1.1000000000000001</v>
      </c>
      <c r="N581" s="99">
        <v>0.61499999999999999</v>
      </c>
      <c r="O581" s="163">
        <v>0.35249999999999998</v>
      </c>
      <c r="P581" s="101">
        <v>3.7774999999999999</v>
      </c>
      <c r="Q581" s="101">
        <v>14.7525</v>
      </c>
      <c r="R581" s="94">
        <f t="shared" si="25"/>
        <v>100</v>
      </c>
    </row>
    <row r="582" spans="2:22" x14ac:dyDescent="0.2">
      <c r="B582" s="52" t="s">
        <v>131</v>
      </c>
      <c r="C582" s="19">
        <v>0.82</v>
      </c>
      <c r="D582" s="23">
        <v>0.505</v>
      </c>
      <c r="E582" s="20">
        <v>1.67</v>
      </c>
      <c r="F582" s="21">
        <v>2.9950000000000001</v>
      </c>
      <c r="G582" s="60">
        <v>5.01</v>
      </c>
      <c r="H582" s="22">
        <v>1.1125</v>
      </c>
      <c r="I582" s="22">
        <v>0.73499999999999999</v>
      </c>
      <c r="J582" s="25">
        <v>1.2250000000000001</v>
      </c>
      <c r="K582" s="21">
        <v>8.0824999999999996</v>
      </c>
      <c r="L582" s="60">
        <v>1.7649999999999999</v>
      </c>
      <c r="M582" s="22">
        <v>0.96750000000000003</v>
      </c>
      <c r="N582" s="22">
        <v>0.52500000000000002</v>
      </c>
      <c r="O582" s="25">
        <v>0.3175</v>
      </c>
      <c r="P582" s="21">
        <v>3.2574999999999998</v>
      </c>
      <c r="Q582" s="21">
        <v>14.335000000000001</v>
      </c>
      <c r="R582" s="94">
        <f t="shared" si="25"/>
        <v>97.169971191323512</v>
      </c>
    </row>
    <row r="583" spans="2:22" x14ac:dyDescent="0.2">
      <c r="B583" s="52" t="s">
        <v>302</v>
      </c>
      <c r="C583" s="19">
        <v>1.35</v>
      </c>
      <c r="D583" s="23">
        <v>0.94</v>
      </c>
      <c r="E583" s="20">
        <v>1.6274999999999999</v>
      </c>
      <c r="F583" s="21">
        <v>3.9175</v>
      </c>
      <c r="G583" s="60">
        <v>3.8325</v>
      </c>
      <c r="H583" s="22">
        <v>1.22</v>
      </c>
      <c r="I583" s="22">
        <v>0.8125</v>
      </c>
      <c r="J583" s="25">
        <v>1.1499999999999999</v>
      </c>
      <c r="K583" s="21">
        <v>7.0149999999999997</v>
      </c>
      <c r="L583" s="60">
        <v>1.79</v>
      </c>
      <c r="M583" s="22">
        <v>0.94750000000000001</v>
      </c>
      <c r="N583" s="22">
        <v>0.63500000000000001</v>
      </c>
      <c r="O583" s="25">
        <v>0.38</v>
      </c>
      <c r="P583" s="21">
        <v>3.3725000000000001</v>
      </c>
      <c r="Q583" s="21">
        <v>14.305</v>
      </c>
      <c r="R583" s="94">
        <f t="shared" si="25"/>
        <v>96.966615827825791</v>
      </c>
    </row>
    <row r="584" spans="2:22" x14ac:dyDescent="0.2">
      <c r="B584" s="52"/>
      <c r="C584" s="182"/>
      <c r="D584" s="236"/>
      <c r="E584" s="183"/>
      <c r="F584" s="172"/>
      <c r="G584" s="227"/>
      <c r="H584" s="167"/>
      <c r="I584" s="167"/>
      <c r="J584" s="223"/>
      <c r="K584" s="172"/>
      <c r="L584" s="227"/>
      <c r="M584" s="167"/>
      <c r="N584" s="167"/>
      <c r="O584" s="223"/>
      <c r="P584" s="172"/>
      <c r="Q584" s="172"/>
      <c r="R584" s="94"/>
    </row>
    <row r="585" spans="2:22" x14ac:dyDescent="0.2">
      <c r="B585" s="52" t="s">
        <v>11</v>
      </c>
      <c r="C585" s="77">
        <v>1.41475</v>
      </c>
      <c r="D585" s="220">
        <v>0.87462499999999999</v>
      </c>
      <c r="E585" s="54">
        <v>1.6507499999999999</v>
      </c>
      <c r="F585" s="101">
        <v>3.9401250000000001</v>
      </c>
      <c r="G585" s="77">
        <v>4.7365000000000004</v>
      </c>
      <c r="H585" s="99">
        <v>1.3451249999999999</v>
      </c>
      <c r="I585" s="99">
        <v>0.77424999999999999</v>
      </c>
      <c r="J585" s="163">
        <v>1.1348750000000001</v>
      </c>
      <c r="K585" s="101">
        <v>7.9907500000000002</v>
      </c>
      <c r="L585" s="77">
        <v>1.903</v>
      </c>
      <c r="M585" s="99">
        <v>1.0760000000000001</v>
      </c>
      <c r="N585" s="99">
        <v>0.63149999999999995</v>
      </c>
      <c r="O585" s="163">
        <v>0.41499999999999998</v>
      </c>
      <c r="P585" s="101">
        <v>3.6105</v>
      </c>
      <c r="Q585" s="101">
        <v>15.54138</v>
      </c>
      <c r="R585" s="94"/>
    </row>
    <row r="586" spans="2:22" x14ac:dyDescent="0.2">
      <c r="B586" s="52" t="s">
        <v>12</v>
      </c>
      <c r="C586" s="77">
        <v>0.27810000000000001</v>
      </c>
      <c r="D586" s="220">
        <v>0.13689999999999999</v>
      </c>
      <c r="E586" s="54">
        <v>0.17299999999999999</v>
      </c>
      <c r="F586" s="101">
        <v>0.42299999999999999</v>
      </c>
      <c r="G586" s="77">
        <v>1.1374</v>
      </c>
      <c r="H586" s="99">
        <v>0.15859999999999999</v>
      </c>
      <c r="I586" s="99">
        <v>0.1163</v>
      </c>
      <c r="J586" s="163">
        <v>0.22059999999999999</v>
      </c>
      <c r="K586" s="101">
        <v>1.2262999999999999</v>
      </c>
      <c r="L586" s="77">
        <v>0.26500000000000001</v>
      </c>
      <c r="M586" s="99">
        <v>0.1358</v>
      </c>
      <c r="N586" s="99">
        <v>9.3700000000000006E-2</v>
      </c>
      <c r="O586" s="163">
        <v>7.2499999999999995E-2</v>
      </c>
      <c r="P586" s="101">
        <v>0.3594</v>
      </c>
      <c r="Q586" s="101">
        <v>1.5580000000000001</v>
      </c>
      <c r="R586" s="94"/>
    </row>
    <row r="587" spans="2:22" ht="10.5" thickBot="1" x14ac:dyDescent="0.25">
      <c r="B587" s="55" t="s">
        <v>13</v>
      </c>
      <c r="C587" s="78">
        <v>13.8811</v>
      </c>
      <c r="D587" s="237">
        <v>11.055960000000001</v>
      </c>
      <c r="E587" s="57">
        <v>7.4002299999999996</v>
      </c>
      <c r="F587" s="102">
        <v>7.5812869999999997</v>
      </c>
      <c r="G587" s="78">
        <v>16.959409999999998</v>
      </c>
      <c r="H587" s="100">
        <v>8.328595</v>
      </c>
      <c r="I587" s="100">
        <v>10.607699999999999</v>
      </c>
      <c r="J587" s="136">
        <v>13.72791</v>
      </c>
      <c r="K587" s="102">
        <v>10.838279999999999</v>
      </c>
      <c r="L587" s="78">
        <v>9.8350089999999994</v>
      </c>
      <c r="M587" s="100">
        <v>8.913335</v>
      </c>
      <c r="N587" s="100">
        <v>10.480270000000001</v>
      </c>
      <c r="O587" s="136">
        <v>12.333550000000001</v>
      </c>
      <c r="P587" s="102">
        <v>7.029992</v>
      </c>
      <c r="Q587" s="102">
        <v>7.0799560000000001</v>
      </c>
      <c r="R587" s="106"/>
    </row>
    <row r="588" spans="2:22" ht="11.25" customHeight="1" thickBot="1" x14ac:dyDescent="0.25">
      <c r="B588" s="320" t="s">
        <v>233</v>
      </c>
      <c r="C588" s="321"/>
      <c r="D588" s="321"/>
      <c r="E588" s="321"/>
      <c r="F588" s="321"/>
      <c r="G588" s="321"/>
      <c r="H588" s="321"/>
      <c r="I588" s="321"/>
      <c r="J588" s="321"/>
      <c r="K588" s="321"/>
      <c r="L588" s="321"/>
      <c r="M588" s="321"/>
      <c r="N588" s="321"/>
      <c r="O588" s="321"/>
      <c r="P588" s="321"/>
      <c r="Q588" s="321"/>
      <c r="R588" s="322"/>
    </row>
    <row r="590" spans="2:22" ht="10.5" thickBot="1" x14ac:dyDescent="0.25"/>
    <row r="591" spans="2:22" ht="20.5" thickBot="1" x14ac:dyDescent="0.25">
      <c r="B591" s="47" t="s">
        <v>412</v>
      </c>
      <c r="C591" s="65" t="s">
        <v>410</v>
      </c>
      <c r="D591" s="49" t="s">
        <v>411</v>
      </c>
      <c r="E591" s="50" t="s">
        <v>402</v>
      </c>
      <c r="F591" s="96" t="s">
        <v>490</v>
      </c>
      <c r="G591" s="87" t="s">
        <v>491</v>
      </c>
      <c r="H591" s="87" t="s">
        <v>492</v>
      </c>
      <c r="I591" s="95" t="s">
        <v>493</v>
      </c>
      <c r="J591" s="50" t="s">
        <v>466</v>
      </c>
      <c r="K591" s="87" t="s">
        <v>627</v>
      </c>
      <c r="L591" s="87" t="s">
        <v>628</v>
      </c>
      <c r="M591" s="96" t="s">
        <v>629</v>
      </c>
      <c r="N591" s="50" t="s">
        <v>578</v>
      </c>
      <c r="O591" s="50" t="s">
        <v>682</v>
      </c>
      <c r="P591" s="50" t="s">
        <v>634</v>
      </c>
      <c r="Q591" s="50" t="s">
        <v>150</v>
      </c>
      <c r="R591" s="79" t="s">
        <v>396</v>
      </c>
      <c r="S591" s="46"/>
      <c r="T591" s="46"/>
      <c r="U591" s="46"/>
      <c r="V591" s="46"/>
    </row>
    <row r="592" spans="2:22" x14ac:dyDescent="0.2">
      <c r="B592" s="52" t="s">
        <v>450</v>
      </c>
      <c r="C592" s="220">
        <v>1.1325000000000001</v>
      </c>
      <c r="D592" s="54">
        <v>1.1025</v>
      </c>
      <c r="E592" s="101">
        <v>2.2349999999999999</v>
      </c>
      <c r="F592" s="97">
        <v>1.47</v>
      </c>
      <c r="G592" s="99">
        <v>1.4275</v>
      </c>
      <c r="H592" s="99">
        <v>0.75249999999999995</v>
      </c>
      <c r="I592" s="163">
        <v>0.38250000000000001</v>
      </c>
      <c r="J592" s="163">
        <v>4.0324999999999998</v>
      </c>
      <c r="K592" s="97">
        <v>0.63500000000000001</v>
      </c>
      <c r="L592" s="99">
        <v>0.56999999999999995</v>
      </c>
      <c r="M592" s="220">
        <v>0.2225</v>
      </c>
      <c r="N592" s="101">
        <v>1.4275</v>
      </c>
      <c r="O592" s="101">
        <v>2.2237654899999999</v>
      </c>
      <c r="P592" s="101">
        <v>2.2237654899999999</v>
      </c>
      <c r="Q592" s="101">
        <v>9.9205670900000005</v>
      </c>
      <c r="R592" s="94">
        <f t="shared" ref="R592:R599" si="26">Q592/Q$600*100</f>
        <v>109.27394380932236</v>
      </c>
      <c r="S592" s="46"/>
      <c r="T592" s="46"/>
      <c r="U592" s="46"/>
      <c r="V592" s="46"/>
    </row>
    <row r="593" spans="2:22" x14ac:dyDescent="0.2">
      <c r="B593" s="52" t="s">
        <v>409</v>
      </c>
      <c r="C593" s="23">
        <v>1.2024999999999999</v>
      </c>
      <c r="D593" s="20">
        <v>1.0549999999999999</v>
      </c>
      <c r="E593" s="21">
        <v>2.2574999999999998</v>
      </c>
      <c r="F593" s="24">
        <v>1.4350000000000001</v>
      </c>
      <c r="G593" s="22">
        <v>1.3425</v>
      </c>
      <c r="H593" s="22">
        <v>0.67</v>
      </c>
      <c r="I593" s="25">
        <v>0.36749999999999999</v>
      </c>
      <c r="J593" s="25">
        <v>3.8149999999999999</v>
      </c>
      <c r="K593" s="24">
        <v>0.47249999999999998</v>
      </c>
      <c r="L593" s="22">
        <v>0.45500000000000002</v>
      </c>
      <c r="M593" s="23">
        <v>0.13500000000000001</v>
      </c>
      <c r="N593" s="21">
        <v>1.0625</v>
      </c>
      <c r="O593" s="21">
        <v>2.5415537800000001</v>
      </c>
      <c r="P593" s="21">
        <v>2.5415537800000001</v>
      </c>
      <c r="Q593" s="21">
        <v>9.6763958599999995</v>
      </c>
      <c r="R593" s="94">
        <f t="shared" si="26"/>
        <v>106.58442485089824</v>
      </c>
      <c r="S593" s="46"/>
      <c r="T593" s="46"/>
      <c r="U593" s="46"/>
      <c r="V593" s="46"/>
    </row>
    <row r="594" spans="2:22" x14ac:dyDescent="0.2">
      <c r="B594" s="52" t="s">
        <v>294</v>
      </c>
      <c r="C594" s="23">
        <v>1.0774999999999999</v>
      </c>
      <c r="D594" s="20">
        <v>0.97250000000000003</v>
      </c>
      <c r="E594" s="21">
        <v>2.0499999999999998</v>
      </c>
      <c r="F594" s="24">
        <v>1.26</v>
      </c>
      <c r="G594" s="22">
        <v>1.325</v>
      </c>
      <c r="H594" s="22">
        <v>0.83499999999999996</v>
      </c>
      <c r="I594" s="25">
        <v>0.35499999999999998</v>
      </c>
      <c r="J594" s="25">
        <v>3.7749999999999999</v>
      </c>
      <c r="K594" s="24">
        <v>0.57999999999999996</v>
      </c>
      <c r="L594" s="22">
        <v>0.53749999999999998</v>
      </c>
      <c r="M594" s="23">
        <v>0.20499999999999999</v>
      </c>
      <c r="N594" s="21">
        <v>1.3225</v>
      </c>
      <c r="O594" s="21">
        <v>2.4249976800000002</v>
      </c>
      <c r="P594" s="21">
        <v>2.4249976800000002</v>
      </c>
      <c r="Q594" s="21">
        <v>9.5742675199999994</v>
      </c>
      <c r="R594" s="94">
        <f t="shared" si="26"/>
        <v>105.45949253752791</v>
      </c>
      <c r="S594" s="46"/>
      <c r="T594" s="46"/>
      <c r="U594" s="46"/>
      <c r="V594" s="46"/>
    </row>
    <row r="595" spans="2:22" x14ac:dyDescent="0.2">
      <c r="B595" s="52" t="s">
        <v>5</v>
      </c>
      <c r="C595" s="23">
        <v>1.0625</v>
      </c>
      <c r="D595" s="20">
        <v>0.92500000000000004</v>
      </c>
      <c r="E595" s="21">
        <v>1.9875</v>
      </c>
      <c r="F595" s="24">
        <v>1.4</v>
      </c>
      <c r="G595" s="22">
        <v>1.375</v>
      </c>
      <c r="H595" s="22">
        <v>0.75249999999999995</v>
      </c>
      <c r="I595" s="25">
        <v>0.34250000000000003</v>
      </c>
      <c r="J595" s="25">
        <v>3.87</v>
      </c>
      <c r="K595" s="24">
        <v>0.59</v>
      </c>
      <c r="L595" s="22">
        <v>0.48249999999999998</v>
      </c>
      <c r="M595" s="23">
        <v>0.19500000000000001</v>
      </c>
      <c r="N595" s="21">
        <v>1.2675000000000001</v>
      </c>
      <c r="O595" s="21">
        <v>2.3068420700000001</v>
      </c>
      <c r="P595" s="21">
        <v>2.3068420700000001</v>
      </c>
      <c r="Q595" s="21">
        <v>9.42987325</v>
      </c>
      <c r="R595" s="94">
        <f t="shared" si="26"/>
        <v>103.86900570313384</v>
      </c>
      <c r="S595" s="46"/>
      <c r="T595" s="46"/>
      <c r="U595" s="46"/>
      <c r="V595" s="46"/>
    </row>
    <row r="596" spans="2:22" x14ac:dyDescent="0.2">
      <c r="B596" s="52" t="s">
        <v>408</v>
      </c>
      <c r="C596" s="23">
        <v>1.0625</v>
      </c>
      <c r="D596" s="20">
        <v>0.88249999999999995</v>
      </c>
      <c r="E596" s="21">
        <v>1.9450000000000001</v>
      </c>
      <c r="F596" s="24">
        <v>1.2749999999999999</v>
      </c>
      <c r="G596" s="22">
        <v>1.2124999999999999</v>
      </c>
      <c r="H596" s="22">
        <v>0.76749999999999996</v>
      </c>
      <c r="I596" s="25">
        <v>0.31</v>
      </c>
      <c r="J596" s="25">
        <v>3.5649999999999999</v>
      </c>
      <c r="K596" s="24">
        <v>0.52</v>
      </c>
      <c r="L596" s="22">
        <v>0.51249999999999996</v>
      </c>
      <c r="M596" s="23">
        <v>0.19750000000000001</v>
      </c>
      <c r="N596" s="21">
        <v>1.23</v>
      </c>
      <c r="O596" s="21">
        <v>2.5565537800000002</v>
      </c>
      <c r="P596" s="21">
        <v>2.5565537800000002</v>
      </c>
      <c r="Q596" s="21">
        <v>9.2956920400000005</v>
      </c>
      <c r="R596" s="94">
        <f t="shared" si="26"/>
        <v>102.39101458944168</v>
      </c>
      <c r="S596" s="46"/>
      <c r="T596" s="46"/>
      <c r="U596" s="46"/>
      <c r="V596" s="46"/>
    </row>
    <row r="597" spans="2:22" x14ac:dyDescent="0.2">
      <c r="B597" s="52" t="s">
        <v>407</v>
      </c>
      <c r="C597" s="220">
        <v>1.1100000000000001</v>
      </c>
      <c r="D597" s="54">
        <v>0.95</v>
      </c>
      <c r="E597" s="101">
        <v>2.06</v>
      </c>
      <c r="F597" s="97">
        <v>1.4424999999999999</v>
      </c>
      <c r="G597" s="99">
        <v>1.2849999999999999</v>
      </c>
      <c r="H597" s="99">
        <v>0.74750000000000005</v>
      </c>
      <c r="I597" s="163">
        <v>0.32250000000000001</v>
      </c>
      <c r="J597" s="163">
        <v>3.7974999999999999</v>
      </c>
      <c r="K597" s="97">
        <v>0.52249999999999996</v>
      </c>
      <c r="L597" s="99">
        <v>0.45250000000000001</v>
      </c>
      <c r="M597" s="220">
        <v>0.22500000000000001</v>
      </c>
      <c r="N597" s="101">
        <v>1.2</v>
      </c>
      <c r="O597" s="101">
        <v>2.0844211000000001</v>
      </c>
      <c r="P597" s="101">
        <v>2.0844211000000001</v>
      </c>
      <c r="Q597" s="101">
        <v>9.14144048</v>
      </c>
      <c r="R597" s="94">
        <f t="shared" si="26"/>
        <v>100.6919508013513</v>
      </c>
      <c r="S597" s="46"/>
      <c r="T597" s="46"/>
      <c r="U597" s="46"/>
      <c r="V597" s="46"/>
    </row>
    <row r="598" spans="2:22" x14ac:dyDescent="0.2">
      <c r="B598" s="52" t="s">
        <v>15</v>
      </c>
      <c r="C598" s="23">
        <v>0.95750000000000002</v>
      </c>
      <c r="D598" s="20">
        <v>0.73250000000000004</v>
      </c>
      <c r="E598" s="21">
        <v>1.69</v>
      </c>
      <c r="F598" s="24">
        <v>1.25</v>
      </c>
      <c r="G598" s="22">
        <v>1.4550000000000001</v>
      </c>
      <c r="H598" s="22">
        <v>0.83499999999999996</v>
      </c>
      <c r="I598" s="25">
        <v>0.36</v>
      </c>
      <c r="J598" s="25">
        <v>3.9</v>
      </c>
      <c r="K598" s="24">
        <v>0.52749999999999997</v>
      </c>
      <c r="L598" s="22">
        <v>0.55000000000000004</v>
      </c>
      <c r="M598" s="23">
        <v>0.2175</v>
      </c>
      <c r="N598" s="21">
        <v>1.2949999999999999</v>
      </c>
      <c r="O598" s="21">
        <v>2.2167196300000001</v>
      </c>
      <c r="P598" s="21">
        <v>2.2167196300000001</v>
      </c>
      <c r="Q598" s="21">
        <v>9.1005720500000002</v>
      </c>
      <c r="R598" s="94">
        <f t="shared" si="26"/>
        <v>100.24178958749317</v>
      </c>
      <c r="S598" s="46"/>
      <c r="T598" s="46"/>
      <c r="U598" s="46"/>
      <c r="V598" s="46"/>
    </row>
    <row r="599" spans="2:22" x14ac:dyDescent="0.2">
      <c r="B599" s="52" t="s">
        <v>80</v>
      </c>
      <c r="C599" s="220">
        <v>0.89</v>
      </c>
      <c r="D599" s="54">
        <v>0.86499999999999999</v>
      </c>
      <c r="E599" s="101">
        <v>1.7549999999999999</v>
      </c>
      <c r="F599" s="97">
        <v>1.165</v>
      </c>
      <c r="G599" s="99">
        <v>1.2124999999999999</v>
      </c>
      <c r="H599" s="99">
        <v>0.83499999999999996</v>
      </c>
      <c r="I599" s="163">
        <v>0.36</v>
      </c>
      <c r="J599" s="163">
        <v>3.5724999999999998</v>
      </c>
      <c r="K599" s="97">
        <v>0.54749999999999999</v>
      </c>
      <c r="L599" s="99">
        <v>0.63</v>
      </c>
      <c r="M599" s="220">
        <v>0.25</v>
      </c>
      <c r="N599" s="101">
        <v>1.4275</v>
      </c>
      <c r="O599" s="101">
        <v>2.3311864600000001</v>
      </c>
      <c r="P599" s="101">
        <v>2.3311864600000001</v>
      </c>
      <c r="Q599" s="101">
        <v>9.0877067599999997</v>
      </c>
      <c r="R599" s="94">
        <f t="shared" si="26"/>
        <v>100.10007984814089</v>
      </c>
      <c r="S599" s="46"/>
      <c r="T599" s="46"/>
      <c r="U599" s="46"/>
      <c r="V599" s="46"/>
    </row>
    <row r="600" spans="2:22" x14ac:dyDescent="0.2">
      <c r="B600" s="51" t="s">
        <v>7</v>
      </c>
      <c r="C600" s="31">
        <v>1.0874999999999999</v>
      </c>
      <c r="D600" s="28">
        <v>0.94</v>
      </c>
      <c r="E600" s="29">
        <v>2.0274999999999999</v>
      </c>
      <c r="F600" s="32">
        <v>1.1675</v>
      </c>
      <c r="G600" s="30">
        <v>1.2324999999999999</v>
      </c>
      <c r="H600" s="30">
        <v>0.67249999999999999</v>
      </c>
      <c r="I600" s="33">
        <v>0.32250000000000001</v>
      </c>
      <c r="J600" s="33">
        <v>3.395</v>
      </c>
      <c r="K600" s="32">
        <v>0.45750000000000002</v>
      </c>
      <c r="L600" s="30">
        <v>0.44</v>
      </c>
      <c r="M600" s="31">
        <v>0.20749999999999999</v>
      </c>
      <c r="N600" s="29">
        <v>1.105</v>
      </c>
      <c r="O600" s="29">
        <v>2.5507757299999998</v>
      </c>
      <c r="P600" s="29">
        <v>2.5507757299999998</v>
      </c>
      <c r="Q600" s="29">
        <v>9.0786208899999998</v>
      </c>
      <c r="R600" s="94">
        <f>Q600/Q$600*100</f>
        <v>100</v>
      </c>
      <c r="S600" s="46"/>
      <c r="T600" s="46"/>
      <c r="U600" s="46"/>
      <c r="V600" s="46"/>
    </row>
    <row r="601" spans="2:22" x14ac:dyDescent="0.2">
      <c r="B601" s="52" t="s">
        <v>83</v>
      </c>
      <c r="C601" s="220">
        <v>1.0325</v>
      </c>
      <c r="D601" s="54">
        <v>1.04</v>
      </c>
      <c r="E601" s="101">
        <v>2.0724999999999998</v>
      </c>
      <c r="F601" s="97">
        <v>1.2475000000000001</v>
      </c>
      <c r="G601" s="99">
        <v>1.2575000000000001</v>
      </c>
      <c r="H601" s="99">
        <v>0.78249999999999997</v>
      </c>
      <c r="I601" s="163">
        <v>0.32500000000000001</v>
      </c>
      <c r="J601" s="163">
        <v>3.6124999999999998</v>
      </c>
      <c r="K601" s="97">
        <v>0.53749999999999998</v>
      </c>
      <c r="L601" s="99">
        <v>0.48</v>
      </c>
      <c r="M601" s="220">
        <v>0.14249999999999999</v>
      </c>
      <c r="N601" s="101">
        <v>1.1599999999999999</v>
      </c>
      <c r="O601" s="101">
        <v>2.0524542700000001</v>
      </c>
      <c r="P601" s="101">
        <v>2.0524542700000001</v>
      </c>
      <c r="Q601" s="101">
        <v>8.8986478800000004</v>
      </c>
      <c r="R601" s="94">
        <f t="shared" ref="R601:R603" si="27">Q601/Q$600*100</f>
        <v>98.017617299140241</v>
      </c>
      <c r="S601" s="46"/>
      <c r="T601" s="46"/>
      <c r="U601" s="46"/>
      <c r="V601" s="46"/>
    </row>
    <row r="602" spans="2:22" x14ac:dyDescent="0.2">
      <c r="B602" s="52" t="s">
        <v>443</v>
      </c>
      <c r="C602" s="220">
        <v>0.97750000000000004</v>
      </c>
      <c r="D602" s="54">
        <v>0.93</v>
      </c>
      <c r="E602" s="101">
        <v>1.9075</v>
      </c>
      <c r="F602" s="97">
        <v>1.385</v>
      </c>
      <c r="G602" s="99">
        <v>1.1475</v>
      </c>
      <c r="H602" s="99">
        <v>0.65249999999999997</v>
      </c>
      <c r="I602" s="163">
        <v>0.34</v>
      </c>
      <c r="J602" s="163">
        <v>3.5249999999999999</v>
      </c>
      <c r="K602" s="97">
        <v>0.42499999999999999</v>
      </c>
      <c r="L602" s="99">
        <v>0.48749999999999999</v>
      </c>
      <c r="M602" s="220">
        <v>0.17249999999999999</v>
      </c>
      <c r="N602" s="101">
        <v>1.085</v>
      </c>
      <c r="O602" s="101">
        <v>2.3520869499999999</v>
      </c>
      <c r="P602" s="101">
        <v>2.3520869499999999</v>
      </c>
      <c r="Q602" s="101">
        <v>8.86921523</v>
      </c>
      <c r="R602" s="94">
        <f t="shared" si="27"/>
        <v>97.693419930876743</v>
      </c>
      <c r="S602" s="46"/>
      <c r="T602" s="46"/>
      <c r="U602" s="46"/>
      <c r="V602" s="46"/>
    </row>
    <row r="603" spans="2:22" x14ac:dyDescent="0.2">
      <c r="B603" s="181" t="s">
        <v>116</v>
      </c>
      <c r="C603" s="238">
        <v>1.2</v>
      </c>
      <c r="D603" s="191">
        <v>1.0425</v>
      </c>
      <c r="E603" s="192">
        <v>2.2425000000000002</v>
      </c>
      <c r="F603" s="224">
        <v>1.1475</v>
      </c>
      <c r="G603" s="225">
        <v>1.2849999999999999</v>
      </c>
      <c r="H603" s="225">
        <v>0.76749999999999996</v>
      </c>
      <c r="I603" s="226">
        <v>0.32500000000000001</v>
      </c>
      <c r="J603" s="226">
        <v>3.5249999999999999</v>
      </c>
      <c r="K603" s="224">
        <v>0.5675</v>
      </c>
      <c r="L603" s="225">
        <v>0.52249999999999996</v>
      </c>
      <c r="M603" s="238">
        <v>0.155</v>
      </c>
      <c r="N603" s="192">
        <v>1.2450000000000001</v>
      </c>
      <c r="O603" s="192">
        <v>1.73364305</v>
      </c>
      <c r="P603" s="192">
        <v>1.73364305</v>
      </c>
      <c r="Q603" s="192">
        <v>8.7445009099999993</v>
      </c>
      <c r="R603" s="94">
        <f t="shared" si="27"/>
        <v>96.319705558274492</v>
      </c>
      <c r="S603" s="46"/>
      <c r="T603" s="46"/>
      <c r="U603" s="46"/>
      <c r="V603" s="46"/>
    </row>
    <row r="604" spans="2:22" x14ac:dyDescent="0.2">
      <c r="B604" s="52"/>
      <c r="C604" s="236"/>
      <c r="D604" s="183"/>
      <c r="E604" s="172"/>
      <c r="F604" s="170"/>
      <c r="G604" s="167"/>
      <c r="H604" s="167"/>
      <c r="I604" s="223"/>
      <c r="J604" s="223"/>
      <c r="K604" s="170"/>
      <c r="L604" s="167"/>
      <c r="M604" s="236"/>
      <c r="N604" s="172"/>
      <c r="O604" s="172"/>
      <c r="P604" s="172"/>
      <c r="Q604" s="172"/>
      <c r="R604" s="94"/>
      <c r="S604" s="46"/>
      <c r="T604" s="46"/>
      <c r="U604" s="46"/>
      <c r="V604" s="46"/>
    </row>
    <row r="605" spans="2:22" x14ac:dyDescent="0.2">
      <c r="B605" s="52" t="s">
        <v>11</v>
      </c>
      <c r="C605" s="220">
        <v>1.0660419999999999</v>
      </c>
      <c r="D605" s="54">
        <v>0.953125</v>
      </c>
      <c r="E605" s="101">
        <v>2.0191669999999999</v>
      </c>
      <c r="F605" s="97">
        <v>1.30375</v>
      </c>
      <c r="G605" s="99">
        <v>1.2964580000000001</v>
      </c>
      <c r="H605" s="99">
        <v>0.75583299999999998</v>
      </c>
      <c r="I605" s="163">
        <v>0.34270800000000001</v>
      </c>
      <c r="J605" s="163">
        <v>3.69875</v>
      </c>
      <c r="K605" s="97">
        <v>0.53187499999999999</v>
      </c>
      <c r="L605" s="99">
        <v>0.51</v>
      </c>
      <c r="M605" s="220">
        <v>0.19375000000000001</v>
      </c>
      <c r="N605" s="101">
        <v>1.235625</v>
      </c>
      <c r="O605" s="101">
        <v>2.28125</v>
      </c>
      <c r="P605" s="101">
        <v>2.28125</v>
      </c>
      <c r="Q605" s="101">
        <v>9.2347920000000006</v>
      </c>
      <c r="R605" s="94"/>
      <c r="S605" s="46"/>
      <c r="T605" s="46"/>
      <c r="U605" s="46"/>
      <c r="V605" s="46"/>
    </row>
    <row r="606" spans="2:22" x14ac:dyDescent="0.2">
      <c r="B606" s="52" t="s">
        <v>12</v>
      </c>
      <c r="C606" s="220">
        <v>0.1948</v>
      </c>
      <c r="D606" s="54">
        <v>0.24560000000000001</v>
      </c>
      <c r="E606" s="101">
        <v>0.41320000000000001</v>
      </c>
      <c r="F606" s="97">
        <v>0.312</v>
      </c>
      <c r="G606" s="99">
        <v>0.1691</v>
      </c>
      <c r="H606" s="99">
        <v>0.1187</v>
      </c>
      <c r="I606" s="163">
        <v>7.5600000000000001E-2</v>
      </c>
      <c r="J606" s="163">
        <v>0.50549999999999995</v>
      </c>
      <c r="K606" s="97">
        <v>0.1116</v>
      </c>
      <c r="L606" s="99">
        <v>0.1298</v>
      </c>
      <c r="M606" s="220">
        <v>9.11E-2</v>
      </c>
      <c r="N606" s="101">
        <v>0.27100000000000002</v>
      </c>
      <c r="O606" s="101">
        <v>0.60519999999999996</v>
      </c>
      <c r="P606" s="101">
        <v>0.60519999999999996</v>
      </c>
      <c r="Q606" s="101">
        <v>1.2141</v>
      </c>
      <c r="R606" s="94"/>
      <c r="S606" s="46"/>
      <c r="T606" s="46"/>
      <c r="U606" s="46"/>
      <c r="V606" s="46"/>
    </row>
    <row r="607" spans="2:22" ht="10.5" thickBot="1" x14ac:dyDescent="0.25">
      <c r="B607" s="55" t="s">
        <v>13</v>
      </c>
      <c r="C607" s="237">
        <v>12.65319</v>
      </c>
      <c r="D607" s="57">
        <v>17.846820000000001</v>
      </c>
      <c r="E607" s="102">
        <v>14.169269999999999</v>
      </c>
      <c r="F607" s="98">
        <v>16.569880000000001</v>
      </c>
      <c r="G607" s="100">
        <v>9.0334730000000008</v>
      </c>
      <c r="H607" s="100">
        <v>10.87438</v>
      </c>
      <c r="I607" s="136">
        <v>15.284369999999999</v>
      </c>
      <c r="J607" s="136">
        <v>9.4629999999999992</v>
      </c>
      <c r="K607" s="98">
        <v>14.526210000000001</v>
      </c>
      <c r="L607" s="100">
        <v>17.627079999999999</v>
      </c>
      <c r="M607" s="237">
        <v>32.547519999999999</v>
      </c>
      <c r="N607" s="102">
        <v>15.18727</v>
      </c>
      <c r="O607" s="102">
        <v>18.344639999999998</v>
      </c>
      <c r="P607" s="102">
        <v>18.344639999999998</v>
      </c>
      <c r="Q607" s="102">
        <v>9.1035570000000003</v>
      </c>
      <c r="R607" s="106"/>
      <c r="S607" s="46"/>
      <c r="T607" s="46"/>
      <c r="U607" s="46"/>
      <c r="V607" s="46"/>
    </row>
    <row r="608" spans="2:22" ht="11.25" customHeight="1" thickBot="1" x14ac:dyDescent="0.25">
      <c r="B608" s="320" t="s">
        <v>413</v>
      </c>
      <c r="C608" s="321"/>
      <c r="D608" s="321"/>
      <c r="E608" s="321"/>
      <c r="F608" s="321"/>
      <c r="G608" s="321"/>
      <c r="H608" s="321"/>
      <c r="I608" s="321"/>
      <c r="J608" s="321"/>
      <c r="K608" s="321"/>
      <c r="L608" s="321"/>
      <c r="M608" s="321"/>
      <c r="N608" s="321"/>
      <c r="O608" s="321"/>
      <c r="P608" s="321"/>
      <c r="Q608" s="321"/>
      <c r="R608" s="322"/>
    </row>
    <row r="609" spans="2:17" ht="11.25" customHeight="1" x14ac:dyDescent="0.2">
      <c r="B609" s="162"/>
      <c r="C609" s="162"/>
      <c r="D609" s="162"/>
      <c r="E609" s="162"/>
      <c r="F609" s="162"/>
      <c r="G609" s="162"/>
      <c r="H609" s="162"/>
      <c r="I609" s="162"/>
      <c r="J609" s="162"/>
      <c r="K609" s="162"/>
      <c r="L609" s="162"/>
      <c r="M609" s="218"/>
    </row>
    <row r="610" spans="2:17" ht="10.5" thickBot="1" x14ac:dyDescent="0.25"/>
    <row r="611" spans="2:17" ht="20.5" thickBot="1" x14ac:dyDescent="0.25">
      <c r="B611" s="47" t="s">
        <v>494</v>
      </c>
      <c r="C611" s="48" t="s">
        <v>612</v>
      </c>
      <c r="D611" s="87" t="s">
        <v>613</v>
      </c>
      <c r="E611" s="49" t="s">
        <v>592</v>
      </c>
      <c r="F611" s="50" t="s">
        <v>578</v>
      </c>
      <c r="G611" s="48" t="s">
        <v>682</v>
      </c>
      <c r="H611" s="87" t="s">
        <v>683</v>
      </c>
      <c r="I611" s="87" t="s">
        <v>684</v>
      </c>
      <c r="J611" s="49" t="s">
        <v>685</v>
      </c>
      <c r="K611" s="50" t="s">
        <v>634</v>
      </c>
      <c r="L611" s="50" t="s">
        <v>150</v>
      </c>
      <c r="M611" s="79" t="s">
        <v>396</v>
      </c>
      <c r="N611" s="9"/>
      <c r="O611" s="9"/>
      <c r="P611" s="9"/>
      <c r="Q611" s="9"/>
    </row>
    <row r="612" spans="2:17" x14ac:dyDescent="0.2">
      <c r="B612" s="52" t="s">
        <v>7</v>
      </c>
      <c r="C612" s="19">
        <v>1.0725</v>
      </c>
      <c r="D612" s="22">
        <v>1.42</v>
      </c>
      <c r="E612" s="20">
        <v>0.67500000000000004</v>
      </c>
      <c r="F612" s="21">
        <v>3.1675</v>
      </c>
      <c r="G612" s="60">
        <v>2.1085843899999999</v>
      </c>
      <c r="H612" s="22">
        <v>1.03947239</v>
      </c>
      <c r="I612" s="22">
        <v>1.1478765900000001</v>
      </c>
      <c r="J612" s="25">
        <v>0.83994192000000001</v>
      </c>
      <c r="K612" s="21">
        <v>5.1358752900000004</v>
      </c>
      <c r="L612" s="21">
        <v>8.30337529</v>
      </c>
      <c r="M612" s="94">
        <f>L612/L$612*100</f>
        <v>100</v>
      </c>
      <c r="N612" s="9"/>
      <c r="O612" s="9"/>
      <c r="P612" s="9"/>
      <c r="Q612" s="9"/>
    </row>
    <row r="613" spans="2:17" x14ac:dyDescent="0.2">
      <c r="B613" s="52" t="s">
        <v>80</v>
      </c>
      <c r="C613" s="19">
        <v>1.1325000000000001</v>
      </c>
      <c r="D613" s="22">
        <v>1.42</v>
      </c>
      <c r="E613" s="20">
        <v>0.75749999999999995</v>
      </c>
      <c r="F613" s="21">
        <v>3.31</v>
      </c>
      <c r="G613" s="60">
        <v>1.94669691</v>
      </c>
      <c r="H613" s="22">
        <v>0.83045371999999995</v>
      </c>
      <c r="I613" s="22">
        <v>1.1624682399999999</v>
      </c>
      <c r="J613" s="25">
        <v>0.72726679000000005</v>
      </c>
      <c r="K613" s="21">
        <v>4.6668856600000002</v>
      </c>
      <c r="L613" s="21">
        <v>7.9768856599999998</v>
      </c>
      <c r="M613" s="94">
        <f t="shared" ref="M613:M631" si="28">L613/L$612*100</f>
        <v>96.067988997279201</v>
      </c>
      <c r="N613" s="9"/>
      <c r="O613" s="9"/>
      <c r="P613" s="9"/>
      <c r="Q613" s="9"/>
    </row>
    <row r="614" spans="2:17" x14ac:dyDescent="0.2">
      <c r="B614" s="52" t="s">
        <v>83</v>
      </c>
      <c r="C614" s="19">
        <v>1.1000000000000001</v>
      </c>
      <c r="D614" s="22">
        <v>1.25</v>
      </c>
      <c r="E614" s="20">
        <v>0.57999999999999996</v>
      </c>
      <c r="F614" s="21">
        <v>2.93</v>
      </c>
      <c r="G614" s="60">
        <v>2.14500907</v>
      </c>
      <c r="H614" s="22">
        <v>0.89509981999999999</v>
      </c>
      <c r="I614" s="22">
        <v>1.06032668</v>
      </c>
      <c r="J614" s="25">
        <v>0.86042830999999997</v>
      </c>
      <c r="K614" s="21">
        <v>4.9608638799999998</v>
      </c>
      <c r="L614" s="21">
        <v>7.8908638800000004</v>
      </c>
      <c r="M614" s="94">
        <f t="shared" si="28"/>
        <v>95.032003304766931</v>
      </c>
      <c r="N614" s="9"/>
      <c r="O614" s="9"/>
      <c r="P614" s="9"/>
      <c r="Q614" s="9"/>
    </row>
    <row r="615" spans="2:17" x14ac:dyDescent="0.2">
      <c r="B615" s="52" t="s">
        <v>118</v>
      </c>
      <c r="C615" s="19">
        <v>1.0525</v>
      </c>
      <c r="D615" s="22">
        <v>1.2649999999999999</v>
      </c>
      <c r="E615" s="20">
        <v>0.56000000000000005</v>
      </c>
      <c r="F615" s="21">
        <v>2.8774999999999999</v>
      </c>
      <c r="G615" s="60">
        <v>2.0701361199999999</v>
      </c>
      <c r="H615" s="22">
        <v>0.97963701999999997</v>
      </c>
      <c r="I615" s="22">
        <v>1.0851501699999999</v>
      </c>
      <c r="J615" s="25">
        <v>0.86042830999999997</v>
      </c>
      <c r="K615" s="21">
        <v>4.99535163</v>
      </c>
      <c r="L615" s="21">
        <v>7.8728516300000004</v>
      </c>
      <c r="M615" s="94">
        <f t="shared" si="28"/>
        <v>94.815076460310152</v>
      </c>
      <c r="N615" s="9"/>
      <c r="O615" s="9"/>
      <c r="P615" s="9"/>
      <c r="Q615" s="9"/>
    </row>
    <row r="616" spans="2:17" x14ac:dyDescent="0.2">
      <c r="B616" s="52" t="s">
        <v>300</v>
      </c>
      <c r="C616" s="19">
        <v>1.1025</v>
      </c>
      <c r="D616" s="22">
        <v>1.1675</v>
      </c>
      <c r="E616" s="20">
        <v>0.62</v>
      </c>
      <c r="F616" s="21">
        <v>2.89</v>
      </c>
      <c r="G616" s="60">
        <v>2.03168784</v>
      </c>
      <c r="H616" s="22">
        <v>1.05422868</v>
      </c>
      <c r="I616" s="22">
        <v>1.0895099800000001</v>
      </c>
      <c r="J616" s="25">
        <v>0.78872595000000001</v>
      </c>
      <c r="K616" s="21">
        <v>4.9641524500000003</v>
      </c>
      <c r="L616" s="21">
        <v>7.85415245</v>
      </c>
      <c r="M616" s="94">
        <f t="shared" si="28"/>
        <v>94.589876715062942</v>
      </c>
      <c r="N616" s="9"/>
      <c r="O616" s="9"/>
      <c r="P616" s="9"/>
      <c r="Q616" s="9"/>
    </row>
    <row r="617" spans="2:17" x14ac:dyDescent="0.2">
      <c r="B617" s="52" t="s">
        <v>298</v>
      </c>
      <c r="C617" s="19">
        <v>0.95250000000000001</v>
      </c>
      <c r="D617" s="22">
        <v>1.3325</v>
      </c>
      <c r="E617" s="20">
        <v>0.59499999999999997</v>
      </c>
      <c r="F617" s="21">
        <v>2.88</v>
      </c>
      <c r="G617" s="60">
        <v>2.1085843899999999</v>
      </c>
      <c r="H617" s="22">
        <v>0.90504536999999996</v>
      </c>
      <c r="I617" s="22">
        <v>1.07005445</v>
      </c>
      <c r="J617" s="25">
        <v>0.73238837999999995</v>
      </c>
      <c r="K617" s="21">
        <v>4.8160725900000001</v>
      </c>
      <c r="L617" s="21">
        <v>7.69607259</v>
      </c>
      <c r="M617" s="94">
        <f t="shared" si="28"/>
        <v>92.686074291602921</v>
      </c>
      <c r="N617" s="9"/>
      <c r="O617" s="9"/>
      <c r="P617" s="9"/>
      <c r="Q617" s="9"/>
    </row>
    <row r="618" spans="2:17" x14ac:dyDescent="0.2">
      <c r="B618" s="52" t="s">
        <v>301</v>
      </c>
      <c r="C618" s="19">
        <v>1.0525</v>
      </c>
      <c r="D618" s="22">
        <v>1.2849999999999999</v>
      </c>
      <c r="E618" s="20">
        <v>0.61250000000000004</v>
      </c>
      <c r="F618" s="21">
        <v>2.95</v>
      </c>
      <c r="G618" s="60">
        <v>1.95479129</v>
      </c>
      <c r="H618" s="22">
        <v>0.79067151000000002</v>
      </c>
      <c r="I618" s="22">
        <v>1.0943738700000001</v>
      </c>
      <c r="J618" s="25">
        <v>0.77336115999999999</v>
      </c>
      <c r="K618" s="21">
        <v>4.6131978199999999</v>
      </c>
      <c r="L618" s="21">
        <v>7.5631978200000001</v>
      </c>
      <c r="M618" s="94">
        <f t="shared" si="28"/>
        <v>91.085824208241945</v>
      </c>
      <c r="N618" s="9"/>
      <c r="O618" s="9"/>
      <c r="P618" s="9"/>
      <c r="Q618" s="9"/>
    </row>
    <row r="619" spans="2:17" x14ac:dyDescent="0.2">
      <c r="B619" s="52" t="s">
        <v>120</v>
      </c>
      <c r="C619" s="19">
        <v>1.0024999999999999</v>
      </c>
      <c r="D619" s="22">
        <v>1.2675000000000001</v>
      </c>
      <c r="E619" s="20">
        <v>0.61250000000000004</v>
      </c>
      <c r="F619" s="21">
        <v>2.8824999999999998</v>
      </c>
      <c r="G619" s="60">
        <v>1.9426497300000001</v>
      </c>
      <c r="H619" s="22">
        <v>0.98460979999999998</v>
      </c>
      <c r="I619" s="22">
        <v>1.01168784</v>
      </c>
      <c r="J619" s="25">
        <v>0.73750998000000001</v>
      </c>
      <c r="K619" s="21">
        <v>4.6764573499999997</v>
      </c>
      <c r="L619" s="21">
        <v>7.55895735</v>
      </c>
      <c r="M619" s="94">
        <f t="shared" si="28"/>
        <v>91.034754976129719</v>
      </c>
      <c r="N619" s="9"/>
      <c r="O619" s="9"/>
      <c r="P619" s="9"/>
      <c r="Q619" s="9"/>
    </row>
    <row r="620" spans="2:17" x14ac:dyDescent="0.2">
      <c r="B620" s="52" t="s">
        <v>479</v>
      </c>
      <c r="C620" s="19">
        <v>1.0375000000000001</v>
      </c>
      <c r="D620" s="22">
        <v>1.2024999999999999</v>
      </c>
      <c r="E620" s="20">
        <v>0.57499999999999996</v>
      </c>
      <c r="F620" s="21">
        <v>2.8149999999999999</v>
      </c>
      <c r="G620" s="60">
        <v>2.06406534</v>
      </c>
      <c r="H620" s="22">
        <v>0.88515427000000002</v>
      </c>
      <c r="I620" s="22">
        <v>1.01655172</v>
      </c>
      <c r="J620" s="25">
        <v>0.75799636999999997</v>
      </c>
      <c r="K620" s="21">
        <v>4.7237676999999998</v>
      </c>
      <c r="L620" s="21">
        <v>7.5387677000000002</v>
      </c>
      <c r="M620" s="94">
        <f t="shared" si="28"/>
        <v>90.791605060645168</v>
      </c>
      <c r="N620" s="9"/>
      <c r="O620" s="9"/>
      <c r="P620" s="9"/>
      <c r="Q620" s="9"/>
    </row>
    <row r="621" spans="2:17" x14ac:dyDescent="0.2">
      <c r="B621" s="52" t="s">
        <v>480</v>
      </c>
      <c r="C621" s="19">
        <v>1.01</v>
      </c>
      <c r="D621" s="22">
        <v>1.2524999999999999</v>
      </c>
      <c r="E621" s="20">
        <v>0.57250000000000001</v>
      </c>
      <c r="F621" s="21">
        <v>2.835</v>
      </c>
      <c r="G621" s="60">
        <v>2.0114519099999999</v>
      </c>
      <c r="H621" s="22">
        <v>0.83542649999999996</v>
      </c>
      <c r="I621" s="22">
        <v>1.01168784</v>
      </c>
      <c r="J621" s="25">
        <v>0.73238837999999995</v>
      </c>
      <c r="K621" s="21">
        <v>4.5909546299999997</v>
      </c>
      <c r="L621" s="21">
        <v>7.4259546299999997</v>
      </c>
      <c r="M621" s="94">
        <f t="shared" si="28"/>
        <v>89.432963953144409</v>
      </c>
      <c r="N621" s="9"/>
      <c r="O621" s="9"/>
      <c r="P621" s="9"/>
      <c r="Q621" s="9"/>
    </row>
    <row r="622" spans="2:17" x14ac:dyDescent="0.2">
      <c r="B622" s="52" t="s">
        <v>125</v>
      </c>
      <c r="C622" s="19">
        <v>0.94750000000000001</v>
      </c>
      <c r="D622" s="22">
        <v>1.1225000000000001</v>
      </c>
      <c r="E622" s="20">
        <v>0.51500000000000001</v>
      </c>
      <c r="F622" s="21">
        <v>2.585</v>
      </c>
      <c r="G622" s="60">
        <v>1.8859891099999999</v>
      </c>
      <c r="H622" s="22">
        <v>1.0094736799999999</v>
      </c>
      <c r="I622" s="22">
        <v>1.0408711399999999</v>
      </c>
      <c r="J622" s="25">
        <v>0.77336115999999999</v>
      </c>
      <c r="K622" s="21">
        <v>4.7096951000000002</v>
      </c>
      <c r="L622" s="21">
        <v>7.2946951000000002</v>
      </c>
      <c r="M622" s="94">
        <f t="shared" si="28"/>
        <v>87.852166681966267</v>
      </c>
      <c r="N622" s="9"/>
      <c r="O622" s="9"/>
      <c r="P622" s="9"/>
      <c r="Q622" s="9"/>
    </row>
    <row r="623" spans="2:17" x14ac:dyDescent="0.2">
      <c r="B623" s="52" t="s">
        <v>482</v>
      </c>
      <c r="C623" s="19">
        <v>0.98499999999999999</v>
      </c>
      <c r="D623" s="22">
        <v>1.1924999999999999</v>
      </c>
      <c r="E623" s="20">
        <v>0.505</v>
      </c>
      <c r="F623" s="21">
        <v>2.6825000000000001</v>
      </c>
      <c r="G623" s="60">
        <v>1.88194192</v>
      </c>
      <c r="H623" s="22">
        <v>0.86526316000000003</v>
      </c>
      <c r="I623" s="22">
        <v>1.1041016299999999</v>
      </c>
      <c r="J623" s="25">
        <v>0.74263157999999996</v>
      </c>
      <c r="K623" s="21">
        <v>4.5939382899999996</v>
      </c>
      <c r="L623" s="21">
        <v>7.2764382899999998</v>
      </c>
      <c r="M623" s="94">
        <f t="shared" si="28"/>
        <v>87.63229452922873</v>
      </c>
      <c r="N623" s="9"/>
      <c r="O623" s="9"/>
      <c r="P623" s="9"/>
      <c r="Q623" s="9"/>
    </row>
    <row r="624" spans="2:17" x14ac:dyDescent="0.2">
      <c r="B624" s="52" t="s">
        <v>483</v>
      </c>
      <c r="C624" s="19">
        <v>0.92500000000000004</v>
      </c>
      <c r="D624" s="22">
        <v>1.21</v>
      </c>
      <c r="E624" s="20">
        <v>0.56999999999999995</v>
      </c>
      <c r="F624" s="21">
        <v>2.7050000000000001</v>
      </c>
      <c r="G624" s="60">
        <v>2.0721597100000002</v>
      </c>
      <c r="H624" s="22">
        <v>0.86029038000000002</v>
      </c>
      <c r="I624" s="22">
        <v>1.00196007</v>
      </c>
      <c r="J624" s="25">
        <v>0.62995643999999995</v>
      </c>
      <c r="K624" s="21">
        <v>4.5643666100000004</v>
      </c>
      <c r="L624" s="21">
        <v>7.2693666099999996</v>
      </c>
      <c r="M624" s="94">
        <f t="shared" si="28"/>
        <v>87.547128199236184</v>
      </c>
      <c r="N624" s="9"/>
      <c r="O624" s="9"/>
      <c r="P624" s="9"/>
      <c r="Q624" s="9"/>
    </row>
    <row r="625" spans="2:22" x14ac:dyDescent="0.2">
      <c r="B625" s="52" t="s">
        <v>116</v>
      </c>
      <c r="C625" s="19">
        <v>0.82</v>
      </c>
      <c r="D625" s="22">
        <v>1.1225000000000001</v>
      </c>
      <c r="E625" s="20">
        <v>0.47</v>
      </c>
      <c r="F625" s="21">
        <v>2.4125000000000001</v>
      </c>
      <c r="G625" s="60">
        <v>1.96490926</v>
      </c>
      <c r="H625" s="22">
        <v>0.86526316000000003</v>
      </c>
      <c r="I625" s="22">
        <v>1.18678766</v>
      </c>
      <c r="J625" s="25">
        <v>0.78360436</v>
      </c>
      <c r="K625" s="21">
        <v>4.8005644299999997</v>
      </c>
      <c r="L625" s="21">
        <v>7.2130644300000002</v>
      </c>
      <c r="M625" s="94">
        <f t="shared" si="28"/>
        <v>86.869064423559266</v>
      </c>
      <c r="N625" s="9"/>
      <c r="O625" s="9"/>
      <c r="P625" s="9"/>
      <c r="Q625" s="9"/>
    </row>
    <row r="626" spans="2:22" x14ac:dyDescent="0.2">
      <c r="B626" s="52" t="s">
        <v>481</v>
      </c>
      <c r="C626" s="19">
        <v>0.82</v>
      </c>
      <c r="D626" s="22">
        <v>1.2450000000000001</v>
      </c>
      <c r="E626" s="20">
        <v>0.52749999999999997</v>
      </c>
      <c r="F626" s="21">
        <v>2.5924999999999998</v>
      </c>
      <c r="G626" s="60">
        <v>1.93860254</v>
      </c>
      <c r="H626" s="22">
        <v>0.78569873000000001</v>
      </c>
      <c r="I626" s="22">
        <v>1.0360072600000001</v>
      </c>
      <c r="J626" s="25">
        <v>0.78360436</v>
      </c>
      <c r="K626" s="21">
        <v>4.5439128899999996</v>
      </c>
      <c r="L626" s="21">
        <v>7.1364128899999999</v>
      </c>
      <c r="M626" s="94">
        <f t="shared" si="28"/>
        <v>85.94592729771702</v>
      </c>
      <c r="N626" s="9"/>
      <c r="O626" s="9"/>
      <c r="P626" s="9"/>
      <c r="Q626" s="9"/>
    </row>
    <row r="627" spans="2:22" x14ac:dyDescent="0.2">
      <c r="B627" s="52" t="s">
        <v>15</v>
      </c>
      <c r="C627" s="19">
        <v>0.89500000000000002</v>
      </c>
      <c r="D627" s="22">
        <v>1.2224999999999999</v>
      </c>
      <c r="E627" s="20">
        <v>0.52249999999999996</v>
      </c>
      <c r="F627" s="21">
        <v>2.64</v>
      </c>
      <c r="G627" s="60">
        <v>1.8940834799999999</v>
      </c>
      <c r="H627" s="22">
        <v>0.83045371999999995</v>
      </c>
      <c r="I627" s="22">
        <v>0.97764065</v>
      </c>
      <c r="J627" s="25">
        <v>0.73238837999999995</v>
      </c>
      <c r="K627" s="21">
        <v>4.4345662399999997</v>
      </c>
      <c r="L627" s="21">
        <v>7.0745662400000002</v>
      </c>
      <c r="M627" s="94">
        <f t="shared" si="28"/>
        <v>85.201089832951538</v>
      </c>
      <c r="N627" s="9"/>
      <c r="O627" s="9"/>
      <c r="P627" s="9"/>
      <c r="Q627" s="9"/>
    </row>
    <row r="628" spans="2:22" x14ac:dyDescent="0.2">
      <c r="B628" s="52" t="s">
        <v>478</v>
      </c>
      <c r="C628" s="53">
        <v>0.92</v>
      </c>
      <c r="D628" s="99">
        <v>1.0874999999999999</v>
      </c>
      <c r="E628" s="54">
        <v>0.50749999999999995</v>
      </c>
      <c r="F628" s="101">
        <v>2.5150000000000001</v>
      </c>
      <c r="G628" s="77">
        <v>1.9709800399999999</v>
      </c>
      <c r="H628" s="99">
        <v>0.83045371999999995</v>
      </c>
      <c r="I628" s="99">
        <v>0.95575317999999998</v>
      </c>
      <c r="J628" s="163">
        <v>0.73750998000000001</v>
      </c>
      <c r="K628" s="101">
        <v>4.49469692</v>
      </c>
      <c r="L628" s="101">
        <v>7.0096969199999997</v>
      </c>
      <c r="M628" s="94">
        <f t="shared" si="28"/>
        <v>84.419849461001533</v>
      </c>
      <c r="N628" s="9"/>
      <c r="O628" s="9"/>
      <c r="P628" s="9"/>
      <c r="Q628" s="9"/>
    </row>
    <row r="629" spans="2:22" x14ac:dyDescent="0.2">
      <c r="B629" s="52" t="s">
        <v>302</v>
      </c>
      <c r="C629" s="19">
        <v>0.9</v>
      </c>
      <c r="D629" s="22">
        <v>1.1850000000000001</v>
      </c>
      <c r="E629" s="20">
        <v>0.50749999999999995</v>
      </c>
      <c r="F629" s="21">
        <v>2.5924999999999998</v>
      </c>
      <c r="G629" s="60">
        <v>1.796951</v>
      </c>
      <c r="H629" s="22">
        <v>0.84537205000000004</v>
      </c>
      <c r="I629" s="22">
        <v>0.92413793</v>
      </c>
      <c r="J629" s="25">
        <v>0.71190200000000003</v>
      </c>
      <c r="K629" s="21">
        <v>4.2783629799999998</v>
      </c>
      <c r="L629" s="21">
        <v>6.8708629800000001</v>
      </c>
      <c r="M629" s="94">
        <f t="shared" si="28"/>
        <v>82.747831334021285</v>
      </c>
      <c r="N629" s="9"/>
      <c r="O629" s="9"/>
      <c r="P629" s="9"/>
      <c r="Q629" s="9"/>
    </row>
    <row r="630" spans="2:22" x14ac:dyDescent="0.2">
      <c r="B630" s="51" t="s">
        <v>304</v>
      </c>
      <c r="C630" s="19">
        <v>0.73499999999999999</v>
      </c>
      <c r="D630" s="22">
        <v>1.1325000000000001</v>
      </c>
      <c r="E630" s="20">
        <v>0.51500000000000001</v>
      </c>
      <c r="F630" s="21">
        <v>2.3824999999999998</v>
      </c>
      <c r="G630" s="60">
        <v>1.9082486400000001</v>
      </c>
      <c r="H630" s="22">
        <v>0.84537205000000004</v>
      </c>
      <c r="I630" s="22">
        <v>0.95332123000000002</v>
      </c>
      <c r="J630" s="25">
        <v>0.74263157999999996</v>
      </c>
      <c r="K630" s="21">
        <v>4.4495734999999996</v>
      </c>
      <c r="L630" s="21">
        <v>6.8320734999999999</v>
      </c>
      <c r="M630" s="94">
        <f t="shared" si="28"/>
        <v>82.280678174670342</v>
      </c>
      <c r="N630" s="9"/>
      <c r="O630" s="9"/>
      <c r="P630" s="9"/>
      <c r="Q630" s="9"/>
    </row>
    <row r="631" spans="2:22" x14ac:dyDescent="0.2">
      <c r="B631" s="181" t="s">
        <v>305</v>
      </c>
      <c r="C631" s="19">
        <v>0.81499999999999995</v>
      </c>
      <c r="D631" s="22">
        <v>0.8175</v>
      </c>
      <c r="E631" s="20">
        <v>0.41499999999999998</v>
      </c>
      <c r="F631" s="21">
        <v>2.0474999999999999</v>
      </c>
      <c r="G631" s="60">
        <v>1.8920598900000001</v>
      </c>
      <c r="H631" s="22">
        <v>0.58181488000000003</v>
      </c>
      <c r="I631" s="22">
        <v>0.92413793</v>
      </c>
      <c r="J631" s="25">
        <v>0.66068603000000004</v>
      </c>
      <c r="K631" s="21">
        <v>4.0586987299999997</v>
      </c>
      <c r="L631" s="21">
        <v>6.10619873</v>
      </c>
      <c r="M631" s="94">
        <f t="shared" si="28"/>
        <v>73.538754021558859</v>
      </c>
      <c r="N631" s="9"/>
      <c r="O631" s="9"/>
      <c r="P631" s="9"/>
      <c r="Q631" s="9"/>
    </row>
    <row r="632" spans="2:22" x14ac:dyDescent="0.2">
      <c r="B632" s="52"/>
      <c r="C632" s="284"/>
      <c r="D632" s="285"/>
      <c r="E632" s="286"/>
      <c r="F632" s="52"/>
      <c r="G632" s="18"/>
      <c r="H632" s="285"/>
      <c r="I632" s="285"/>
      <c r="J632" s="290"/>
      <c r="K632" s="52"/>
      <c r="L632" s="52"/>
      <c r="M632" s="52"/>
      <c r="N632" s="9"/>
      <c r="O632" s="9"/>
      <c r="P632" s="9"/>
      <c r="Q632" s="9"/>
    </row>
    <row r="633" spans="2:22" x14ac:dyDescent="0.2">
      <c r="B633" s="52" t="s">
        <v>11</v>
      </c>
      <c r="C633" s="53">
        <v>0.96387500000000004</v>
      </c>
      <c r="D633" s="99">
        <v>1.21</v>
      </c>
      <c r="E633" s="54">
        <v>0.56074999999999997</v>
      </c>
      <c r="F633" s="101">
        <v>2.7346249999999999</v>
      </c>
      <c r="G633" s="77">
        <v>1.979479</v>
      </c>
      <c r="H633" s="99">
        <v>0.87596300000000005</v>
      </c>
      <c r="I633" s="99">
        <v>1.0427200000000001</v>
      </c>
      <c r="J633" s="163">
        <v>0.755436</v>
      </c>
      <c r="K633" s="101">
        <v>4.6535979999999997</v>
      </c>
      <c r="L633" s="101">
        <v>7.388223</v>
      </c>
      <c r="M633" s="101"/>
      <c r="N633" s="9"/>
      <c r="O633" s="9"/>
      <c r="P633" s="9"/>
      <c r="Q633" s="9"/>
    </row>
    <row r="634" spans="2:22" x14ac:dyDescent="0.2">
      <c r="B634" s="52" t="s">
        <v>12</v>
      </c>
      <c r="C634" s="53">
        <v>0.27560000000000001</v>
      </c>
      <c r="D634" s="99">
        <v>0.25580000000000003</v>
      </c>
      <c r="E634" s="54">
        <v>0.15529999999999999</v>
      </c>
      <c r="F634" s="101">
        <v>0.57440000000000002</v>
      </c>
      <c r="G634" s="77">
        <v>0.2923</v>
      </c>
      <c r="H634" s="99">
        <v>0.23549999999999999</v>
      </c>
      <c r="I634" s="99">
        <v>0.14380000000000001</v>
      </c>
      <c r="J634" s="163">
        <v>0.1245</v>
      </c>
      <c r="K634" s="101">
        <v>0.55869999999999997</v>
      </c>
      <c r="L634" s="101">
        <v>0.94120000000000004</v>
      </c>
      <c r="M634" s="101"/>
      <c r="N634" s="9"/>
      <c r="O634" s="9"/>
      <c r="P634" s="9"/>
      <c r="Q634" s="9"/>
    </row>
    <row r="635" spans="2:22" ht="10.5" thickBot="1" x14ac:dyDescent="0.25">
      <c r="B635" s="55" t="s">
        <v>13</v>
      </c>
      <c r="C635" s="56">
        <v>20.168310000000002</v>
      </c>
      <c r="D635" s="100">
        <v>14.911659999999999</v>
      </c>
      <c r="E635" s="57">
        <v>19.53068</v>
      </c>
      <c r="F635" s="102">
        <v>14.81648</v>
      </c>
      <c r="G635" s="78">
        <v>10.416040000000001</v>
      </c>
      <c r="H635" s="100">
        <v>18.966080000000002</v>
      </c>
      <c r="I635" s="100">
        <v>9.7277009999999997</v>
      </c>
      <c r="J635" s="136">
        <v>11.627330000000001</v>
      </c>
      <c r="K635" s="102">
        <v>8.4685600000000001</v>
      </c>
      <c r="L635" s="102">
        <v>8.9855900000000002</v>
      </c>
      <c r="M635" s="102"/>
      <c r="N635" s="9"/>
      <c r="O635" s="9"/>
      <c r="P635" s="9"/>
      <c r="Q635" s="9"/>
    </row>
    <row r="636" spans="2:22" ht="11.25" customHeight="1" thickBot="1" x14ac:dyDescent="0.25">
      <c r="B636" s="320" t="s">
        <v>495</v>
      </c>
      <c r="C636" s="321"/>
      <c r="D636" s="321"/>
      <c r="E636" s="321"/>
      <c r="F636" s="321"/>
      <c r="G636" s="321"/>
      <c r="H636" s="321"/>
      <c r="I636" s="321"/>
      <c r="J636" s="321"/>
      <c r="K636" s="321"/>
      <c r="L636" s="321"/>
      <c r="M636" s="322"/>
    </row>
    <row r="638" spans="2:22" ht="10.5" thickBot="1" x14ac:dyDescent="0.25"/>
    <row r="639" spans="2:22" ht="20.5" thickBot="1" x14ac:dyDescent="0.25">
      <c r="B639" s="47" t="s">
        <v>614</v>
      </c>
      <c r="C639" s="50" t="s">
        <v>592</v>
      </c>
      <c r="D639" s="50" t="s">
        <v>578</v>
      </c>
      <c r="E639" s="48" t="s">
        <v>682</v>
      </c>
      <c r="F639" s="87" t="s">
        <v>683</v>
      </c>
      <c r="G639" s="87" t="s">
        <v>684</v>
      </c>
      <c r="H639" s="49" t="s">
        <v>685</v>
      </c>
      <c r="I639" s="50" t="s">
        <v>634</v>
      </c>
      <c r="J639" s="50" t="s">
        <v>150</v>
      </c>
      <c r="K639" s="79" t="s">
        <v>396</v>
      </c>
      <c r="L639" s="44"/>
      <c r="M639" s="44"/>
      <c r="N639" s="44"/>
      <c r="O639" s="44"/>
      <c r="R639" s="46"/>
      <c r="S639" s="46"/>
      <c r="T639" s="46"/>
      <c r="U639" s="46"/>
      <c r="V639" s="46"/>
    </row>
    <row r="640" spans="2:22" ht="11.25" customHeight="1" x14ac:dyDescent="0.2">
      <c r="B640" s="52" t="s">
        <v>7</v>
      </c>
      <c r="C640" s="21">
        <v>1.33</v>
      </c>
      <c r="D640" s="21">
        <v>1.33</v>
      </c>
      <c r="E640" s="60">
        <v>2.6074999999999999</v>
      </c>
      <c r="F640" s="22">
        <v>0.8175</v>
      </c>
      <c r="G640" s="22">
        <v>1.27</v>
      </c>
      <c r="H640" s="25">
        <v>0.82250000000000001</v>
      </c>
      <c r="I640" s="21">
        <v>5.5175000000000001</v>
      </c>
      <c r="J640" s="21">
        <v>6.8475000000000001</v>
      </c>
      <c r="K640" s="94">
        <f>J640/J$640*100</f>
        <v>100</v>
      </c>
      <c r="L640" s="44"/>
      <c r="M640" s="44"/>
      <c r="N640" s="44"/>
      <c r="O640" s="44"/>
      <c r="R640" s="46"/>
      <c r="S640" s="46"/>
      <c r="T640" s="46"/>
      <c r="U640" s="46"/>
      <c r="V640" s="46"/>
    </row>
    <row r="641" spans="2:22" x14ac:dyDescent="0.2">
      <c r="B641" s="52" t="s">
        <v>582</v>
      </c>
      <c r="C641" s="21">
        <v>1.155</v>
      </c>
      <c r="D641" s="21">
        <v>1.155</v>
      </c>
      <c r="E641" s="60">
        <v>2.19</v>
      </c>
      <c r="F641" s="22">
        <v>0.9425</v>
      </c>
      <c r="G641" s="22">
        <v>1.4325000000000001</v>
      </c>
      <c r="H641" s="25">
        <v>0.88500000000000001</v>
      </c>
      <c r="I641" s="21">
        <v>5.45</v>
      </c>
      <c r="J641" s="21">
        <v>6.6050000000000004</v>
      </c>
      <c r="K641" s="94">
        <f t="shared" ref="K641:K651" si="29">J641/J$640*100</f>
        <v>96.458561518802483</v>
      </c>
      <c r="L641" s="44"/>
      <c r="M641" s="44"/>
      <c r="N641" s="44"/>
      <c r="O641" s="44"/>
      <c r="R641" s="46"/>
      <c r="S641" s="46"/>
      <c r="T641" s="46"/>
      <c r="U641" s="46"/>
      <c r="V641" s="46"/>
    </row>
    <row r="642" spans="2:22" x14ac:dyDescent="0.2">
      <c r="B642" s="52" t="s">
        <v>5</v>
      </c>
      <c r="C642" s="21">
        <v>1.1000000000000001</v>
      </c>
      <c r="D642" s="21">
        <v>1.1000000000000001</v>
      </c>
      <c r="E642" s="60">
        <v>2.3199999999999998</v>
      </c>
      <c r="F642" s="22">
        <v>0.85750000000000004</v>
      </c>
      <c r="G642" s="22">
        <v>1.335</v>
      </c>
      <c r="H642" s="25">
        <v>0.9325</v>
      </c>
      <c r="I642" s="21">
        <v>5.4450000000000003</v>
      </c>
      <c r="J642" s="21">
        <v>6.5449999999999999</v>
      </c>
      <c r="K642" s="94">
        <f t="shared" si="29"/>
        <v>95.582329317269071</v>
      </c>
      <c r="L642" s="44"/>
      <c r="M642" s="44"/>
      <c r="N642" s="44"/>
      <c r="O642" s="44"/>
      <c r="R642" s="46"/>
      <c r="S642" s="46"/>
      <c r="T642" s="46"/>
      <c r="U642" s="46"/>
      <c r="V642" s="46"/>
    </row>
    <row r="643" spans="2:22" x14ac:dyDescent="0.2">
      <c r="B643" s="52" t="s">
        <v>80</v>
      </c>
      <c r="C643" s="101">
        <v>1.2825</v>
      </c>
      <c r="D643" s="101">
        <v>1.2825</v>
      </c>
      <c r="E643" s="77">
        <v>2.0874999999999999</v>
      </c>
      <c r="F643" s="99">
        <v>0.86250000000000004</v>
      </c>
      <c r="G643" s="99">
        <v>1.36</v>
      </c>
      <c r="H643" s="163">
        <v>0.9425</v>
      </c>
      <c r="I643" s="101">
        <v>5.2525000000000004</v>
      </c>
      <c r="J643" s="101">
        <v>6.5350000000000001</v>
      </c>
      <c r="K643" s="94">
        <f t="shared" si="29"/>
        <v>95.436290617013512</v>
      </c>
      <c r="L643" s="44"/>
      <c r="M643" s="44"/>
      <c r="N643" s="44"/>
      <c r="O643" s="44"/>
      <c r="R643" s="46"/>
      <c r="S643" s="46"/>
      <c r="T643" s="46"/>
      <c r="U643" s="46"/>
      <c r="V643" s="46"/>
    </row>
    <row r="644" spans="2:22" x14ac:dyDescent="0.2">
      <c r="B644" s="52" t="s">
        <v>15</v>
      </c>
      <c r="C644" s="101">
        <v>1.26</v>
      </c>
      <c r="D644" s="101">
        <v>1.26</v>
      </c>
      <c r="E644" s="77">
        <v>2.11</v>
      </c>
      <c r="F644" s="99">
        <v>0.90249999999999997</v>
      </c>
      <c r="G644" s="99">
        <v>1.3725000000000001</v>
      </c>
      <c r="H644" s="163">
        <v>0.875</v>
      </c>
      <c r="I644" s="101">
        <v>5.26</v>
      </c>
      <c r="J644" s="101">
        <v>6.52</v>
      </c>
      <c r="K644" s="94">
        <f t="shared" si="29"/>
        <v>95.217232566630145</v>
      </c>
      <c r="L644" s="44"/>
      <c r="M644" s="44"/>
      <c r="N644" s="44"/>
      <c r="O644" s="44"/>
      <c r="R644" s="46"/>
      <c r="S644" s="46"/>
      <c r="T644" s="46"/>
      <c r="U644" s="46"/>
      <c r="V644" s="46"/>
    </row>
    <row r="645" spans="2:22" x14ac:dyDescent="0.2">
      <c r="B645" s="52" t="s">
        <v>581</v>
      </c>
      <c r="C645" s="101">
        <v>1.1499999999999999</v>
      </c>
      <c r="D645" s="101">
        <v>1.1499999999999999</v>
      </c>
      <c r="E645" s="77">
        <v>2.29</v>
      </c>
      <c r="F645" s="99">
        <v>0.8</v>
      </c>
      <c r="G645" s="99">
        <v>1.34</v>
      </c>
      <c r="H645" s="163">
        <v>0.89249999999999996</v>
      </c>
      <c r="I645" s="101">
        <v>5.3224999999999998</v>
      </c>
      <c r="J645" s="101">
        <v>6.4725000000000001</v>
      </c>
      <c r="K645" s="94">
        <f t="shared" si="29"/>
        <v>94.523548740416203</v>
      </c>
      <c r="L645" s="44"/>
      <c r="M645" s="44"/>
      <c r="N645" s="44"/>
      <c r="O645" s="44"/>
      <c r="R645" s="46"/>
      <c r="S645" s="46"/>
      <c r="T645" s="46"/>
      <c r="U645" s="46"/>
      <c r="V645" s="46"/>
    </row>
    <row r="646" spans="2:22" x14ac:dyDescent="0.2">
      <c r="B646" s="52" t="s">
        <v>113</v>
      </c>
      <c r="C646" s="21">
        <v>1.1299999999999999</v>
      </c>
      <c r="D646" s="21">
        <v>1.1299999999999999</v>
      </c>
      <c r="E646" s="60">
        <v>2.0924999999999998</v>
      </c>
      <c r="F646" s="22">
        <v>0.90249999999999997</v>
      </c>
      <c r="G646" s="22">
        <v>1.375</v>
      </c>
      <c r="H646" s="25">
        <v>0.88749999999999996</v>
      </c>
      <c r="I646" s="21">
        <v>5.2575000000000003</v>
      </c>
      <c r="J646" s="21">
        <v>6.3875000000000002</v>
      </c>
      <c r="K646" s="94">
        <f t="shared" si="29"/>
        <v>93.282219788243879</v>
      </c>
      <c r="L646" s="44"/>
      <c r="M646" s="44"/>
      <c r="N646" s="44"/>
      <c r="O646" s="44"/>
      <c r="R646" s="46"/>
      <c r="S646" s="46"/>
      <c r="T646" s="46"/>
      <c r="U646" s="46"/>
      <c r="V646" s="46"/>
    </row>
    <row r="647" spans="2:22" x14ac:dyDescent="0.2">
      <c r="B647" s="52" t="s">
        <v>584</v>
      </c>
      <c r="C647" s="101">
        <v>1.22</v>
      </c>
      <c r="D647" s="101">
        <v>1.22</v>
      </c>
      <c r="E647" s="77">
        <v>1.9624999999999999</v>
      </c>
      <c r="F647" s="99">
        <v>0.97</v>
      </c>
      <c r="G647" s="99">
        <v>1.3025</v>
      </c>
      <c r="H647" s="163">
        <v>0.86750000000000005</v>
      </c>
      <c r="I647" s="101">
        <v>5.1025</v>
      </c>
      <c r="J647" s="101">
        <v>6.3224999999999998</v>
      </c>
      <c r="K647" s="94">
        <f t="shared" si="29"/>
        <v>92.332968236582687</v>
      </c>
      <c r="L647" s="44"/>
      <c r="M647" s="44"/>
      <c r="N647" s="44"/>
      <c r="O647" s="44"/>
      <c r="R647" s="46"/>
      <c r="S647" s="46"/>
      <c r="T647" s="46"/>
      <c r="U647" s="46"/>
      <c r="V647" s="46"/>
    </row>
    <row r="648" spans="2:22" x14ac:dyDescent="0.2">
      <c r="B648" s="52" t="s">
        <v>34</v>
      </c>
      <c r="C648" s="21">
        <v>1.145</v>
      </c>
      <c r="D648" s="21">
        <v>1.145</v>
      </c>
      <c r="E648" s="60">
        <v>2.1800000000000002</v>
      </c>
      <c r="F648" s="22">
        <v>0.80249999999999999</v>
      </c>
      <c r="G648" s="22">
        <v>1.2625</v>
      </c>
      <c r="H648" s="25">
        <v>0.88500000000000001</v>
      </c>
      <c r="I648" s="21">
        <v>5.13</v>
      </c>
      <c r="J648" s="21">
        <v>6.2750000000000004</v>
      </c>
      <c r="K648" s="94">
        <f t="shared" si="29"/>
        <v>91.639284410368745</v>
      </c>
      <c r="L648" s="44"/>
      <c r="M648" s="44"/>
      <c r="N648" s="44"/>
      <c r="O648" s="44"/>
      <c r="R648" s="46"/>
      <c r="S648" s="46"/>
      <c r="T648" s="46"/>
      <c r="U648" s="46"/>
      <c r="V648" s="46"/>
    </row>
    <row r="649" spans="2:22" x14ac:dyDescent="0.2">
      <c r="B649" s="52" t="s">
        <v>579</v>
      </c>
      <c r="C649" s="101">
        <v>1.2749999999999999</v>
      </c>
      <c r="D649" s="101">
        <v>1.2749999999999999</v>
      </c>
      <c r="E649" s="77">
        <v>2.145</v>
      </c>
      <c r="F649" s="99">
        <v>0.68500000000000005</v>
      </c>
      <c r="G649" s="99">
        <v>1.2224999999999999</v>
      </c>
      <c r="H649" s="163">
        <v>0.94499999999999995</v>
      </c>
      <c r="I649" s="101">
        <v>4.9974999999999996</v>
      </c>
      <c r="J649" s="101">
        <v>6.2725</v>
      </c>
      <c r="K649" s="94">
        <f t="shared" si="29"/>
        <v>91.602774735304848</v>
      </c>
      <c r="L649" s="44"/>
      <c r="M649" s="44"/>
      <c r="N649" s="44"/>
      <c r="O649" s="44"/>
      <c r="R649" s="46"/>
      <c r="S649" s="46"/>
      <c r="T649" s="46"/>
      <c r="U649" s="46"/>
      <c r="V649" s="46"/>
    </row>
    <row r="650" spans="2:22" x14ac:dyDescent="0.2">
      <c r="B650" s="52" t="s">
        <v>409</v>
      </c>
      <c r="C650" s="188">
        <v>1.0725</v>
      </c>
      <c r="D650" s="188">
        <v>1.0725</v>
      </c>
      <c r="E650" s="184">
        <v>2.1074999999999999</v>
      </c>
      <c r="F650" s="234">
        <v>0.94499999999999995</v>
      </c>
      <c r="G650" s="234">
        <v>1.3325</v>
      </c>
      <c r="H650" s="233">
        <v>0.76500000000000001</v>
      </c>
      <c r="I650" s="188">
        <v>5.15</v>
      </c>
      <c r="J650" s="188">
        <v>6.2225000000000001</v>
      </c>
      <c r="K650" s="94">
        <f t="shared" si="29"/>
        <v>90.872581234027024</v>
      </c>
      <c r="L650" s="44"/>
      <c r="M650" s="44"/>
      <c r="N650" s="44"/>
      <c r="O650" s="44"/>
      <c r="R650" s="46"/>
      <c r="S650" s="46"/>
      <c r="T650" s="46"/>
      <c r="U650" s="46"/>
      <c r="V650" s="46"/>
    </row>
    <row r="651" spans="2:22" x14ac:dyDescent="0.2">
      <c r="B651" s="52" t="s">
        <v>583</v>
      </c>
      <c r="C651" s="189">
        <v>1.2549999999999999</v>
      </c>
      <c r="D651" s="189">
        <v>1.2549999999999999</v>
      </c>
      <c r="E651" s="185">
        <v>1.9775</v>
      </c>
      <c r="F651" s="209">
        <v>0.87250000000000005</v>
      </c>
      <c r="G651" s="209">
        <v>1.2075</v>
      </c>
      <c r="H651" s="212">
        <v>0.90249999999999997</v>
      </c>
      <c r="I651" s="189">
        <v>4.96</v>
      </c>
      <c r="J651" s="189">
        <v>6.2149999999999999</v>
      </c>
      <c r="K651" s="94">
        <f t="shared" si="29"/>
        <v>90.763052208835333</v>
      </c>
      <c r="L651" s="44"/>
      <c r="M651" s="44"/>
      <c r="N651" s="44"/>
      <c r="O651" s="44"/>
      <c r="R651" s="46"/>
      <c r="S651" s="46"/>
      <c r="T651" s="46"/>
      <c r="U651" s="46"/>
      <c r="V651" s="46"/>
    </row>
    <row r="652" spans="2:22" x14ac:dyDescent="0.2">
      <c r="B652" s="52"/>
      <c r="C652" s="172"/>
      <c r="D652" s="172"/>
      <c r="E652" s="227"/>
      <c r="F652" s="167"/>
      <c r="G652" s="167"/>
      <c r="H652" s="223"/>
      <c r="I652" s="172"/>
      <c r="J652" s="172"/>
      <c r="K652" s="52"/>
      <c r="L652" s="44"/>
      <c r="M652" s="44"/>
      <c r="N652" s="44"/>
      <c r="O652" s="44"/>
      <c r="R652" s="46"/>
      <c r="S652" s="46"/>
      <c r="T652" s="46"/>
      <c r="U652" s="46"/>
      <c r="V652" s="46"/>
    </row>
    <row r="653" spans="2:22" x14ac:dyDescent="0.2">
      <c r="B653" s="52" t="s">
        <v>11</v>
      </c>
      <c r="C653" s="101">
        <v>1.1979169999999999</v>
      </c>
      <c r="D653" s="101">
        <v>1.1979169999999999</v>
      </c>
      <c r="E653" s="77">
        <v>2.1724999999999999</v>
      </c>
      <c r="F653" s="99">
        <v>0.86333300000000002</v>
      </c>
      <c r="G653" s="99">
        <v>1.3177080000000001</v>
      </c>
      <c r="H653" s="163">
        <v>0.88354200000000005</v>
      </c>
      <c r="I653" s="101">
        <v>5.2370830000000002</v>
      </c>
      <c r="J653" s="101">
        <v>6.4349999999999996</v>
      </c>
      <c r="K653" s="101"/>
      <c r="L653" s="44"/>
      <c r="M653" s="44"/>
      <c r="N653" s="44"/>
      <c r="O653" s="44"/>
      <c r="R653" s="46"/>
      <c r="S653" s="46"/>
      <c r="T653" s="46"/>
      <c r="U653" s="46"/>
      <c r="V653" s="46"/>
    </row>
    <row r="654" spans="2:22" x14ac:dyDescent="0.2">
      <c r="B654" s="52" t="s">
        <v>12</v>
      </c>
      <c r="C654" s="101">
        <v>0.28210000000000002</v>
      </c>
      <c r="D654" s="101">
        <v>0.28210000000000002</v>
      </c>
      <c r="E654" s="77">
        <v>0.52139999999999997</v>
      </c>
      <c r="F654" s="99">
        <v>0.1709</v>
      </c>
      <c r="G654" s="99">
        <v>0.14119999999999999</v>
      </c>
      <c r="H654" s="163">
        <v>0.1799</v>
      </c>
      <c r="I654" s="101">
        <v>0.66969999999999996</v>
      </c>
      <c r="J654" s="101">
        <v>0.72770000000000001</v>
      </c>
      <c r="K654" s="101"/>
      <c r="L654" s="44"/>
      <c r="M654" s="44"/>
      <c r="N654" s="44"/>
      <c r="O654" s="44"/>
      <c r="R654" s="46"/>
      <c r="S654" s="46"/>
      <c r="T654" s="46"/>
      <c r="U654" s="46"/>
      <c r="V654" s="46"/>
    </row>
    <row r="655" spans="2:22" ht="10.5" thickBot="1" x14ac:dyDescent="0.25">
      <c r="B655" s="55" t="s">
        <v>13</v>
      </c>
      <c r="C655" s="102">
        <v>16.30939</v>
      </c>
      <c r="D655" s="102">
        <v>16.30939</v>
      </c>
      <c r="E655" s="78">
        <v>16.620139999999999</v>
      </c>
      <c r="F655" s="100">
        <v>13.71091</v>
      </c>
      <c r="G655" s="100">
        <v>7.4219840000000001</v>
      </c>
      <c r="H655" s="136">
        <v>14.1027</v>
      </c>
      <c r="I655" s="102">
        <v>8.8555620000000008</v>
      </c>
      <c r="J655" s="102">
        <v>7.8307390000000003</v>
      </c>
      <c r="K655" s="102"/>
      <c r="L655" s="44"/>
      <c r="M655" s="44"/>
      <c r="N655" s="44"/>
      <c r="O655" s="44"/>
      <c r="R655" s="46"/>
      <c r="S655" s="46"/>
      <c r="T655" s="46"/>
      <c r="U655" s="46"/>
      <c r="V655" s="46"/>
    </row>
    <row r="656" spans="2:22" ht="11.25" customHeight="1" thickBot="1" x14ac:dyDescent="0.25">
      <c r="B656" s="320" t="s">
        <v>233</v>
      </c>
      <c r="C656" s="321"/>
      <c r="D656" s="321"/>
      <c r="E656" s="321"/>
      <c r="F656" s="321"/>
      <c r="G656" s="321"/>
      <c r="H656" s="321"/>
      <c r="I656" s="321"/>
      <c r="J656" s="321"/>
      <c r="K656" s="322"/>
    </row>
  </sheetData>
  <sortState xmlns:xlrd2="http://schemas.microsoft.com/office/spreadsheetml/2017/richdata2" ref="B640:K651">
    <sortCondition descending="1" ref="J640:J651"/>
  </sortState>
  <mergeCells count="49">
    <mergeCell ref="B394:F394"/>
    <mergeCell ref="B393:F393"/>
    <mergeCell ref="B298:AS298"/>
    <mergeCell ref="B299:AS299"/>
    <mergeCell ref="B331:AR331"/>
    <mergeCell ref="B332:AR332"/>
    <mergeCell ref="B333:AR333"/>
    <mergeCell ref="B334:AR334"/>
    <mergeCell ref="B335:AR335"/>
    <mergeCell ref="B361:AG361"/>
    <mergeCell ref="B484:Q484"/>
    <mergeCell ref="B412:P412"/>
    <mergeCell ref="B432:F432"/>
    <mergeCell ref="B464:Q464"/>
    <mergeCell ref="B560:R560"/>
    <mergeCell ref="B530:R530"/>
    <mergeCell ref="B588:R588"/>
    <mergeCell ref="B501:P501"/>
    <mergeCell ref="B485:Q485"/>
    <mergeCell ref="B608:R608"/>
    <mergeCell ref="B636:M636"/>
    <mergeCell ref="B656:K656"/>
    <mergeCell ref="B176:AT176"/>
    <mergeCell ref="B204:AT204"/>
    <mergeCell ref="B205:AT205"/>
    <mergeCell ref="B206:AT206"/>
    <mergeCell ref="B178:AT178"/>
    <mergeCell ref="B177:AT177"/>
    <mergeCell ref="B270:AL270"/>
    <mergeCell ref="B271:AL271"/>
    <mergeCell ref="B272:AL272"/>
    <mergeCell ref="B239:AW239"/>
    <mergeCell ref="B240:AW240"/>
    <mergeCell ref="B241:AW241"/>
    <mergeCell ref="B242:AW242"/>
    <mergeCell ref="B359:AG359"/>
    <mergeCell ref="B360:AG360"/>
    <mergeCell ref="B16:W16"/>
    <mergeCell ref="B36:W36"/>
    <mergeCell ref="B56:X56"/>
    <mergeCell ref="B89:AM89"/>
    <mergeCell ref="B121:AM121"/>
    <mergeCell ref="B296:AS296"/>
    <mergeCell ref="B297:AS297"/>
    <mergeCell ref="B141:AJ141"/>
    <mergeCell ref="B157:AH157"/>
    <mergeCell ref="B158:AH158"/>
    <mergeCell ref="B159:AH159"/>
    <mergeCell ref="B175:AT175"/>
  </mergeCells>
  <conditionalFormatting sqref="D365:D388">
    <cfRule type="colorScale" priority="5">
      <colorScale>
        <cfvo type="min"/>
        <cfvo type="max"/>
        <color rgb="FF00B050"/>
        <color rgb="FFFF66FF"/>
      </colorScale>
    </cfRule>
  </conditionalFormatting>
  <conditionalFormatting sqref="E365:E388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339:Q354">
    <cfRule type="colorScale" priority="1">
      <colorScale>
        <cfvo type="min"/>
        <cfvo type="max"/>
        <color theme="9"/>
        <color rgb="FF63BE7B"/>
      </colorScale>
    </cfRule>
  </conditionalFormatting>
  <conditionalFormatting sqref="S303:Y326">
    <cfRule type="colorScale" priority="2">
      <colorScale>
        <cfvo type="min"/>
        <cfvo type="max"/>
        <color theme="9"/>
        <color rgb="FF63BE7B"/>
      </colorScale>
    </cfRule>
  </conditionalFormatting>
  <conditionalFormatting sqref="V276:AD291">
    <cfRule type="colorScale" priority="3">
      <colorScale>
        <cfvo type="min"/>
        <cfvo type="max"/>
        <color theme="9"/>
        <color rgb="FF63BE7B"/>
      </colorScale>
    </cfRule>
  </conditionalFormatting>
  <conditionalFormatting sqref="X339:X354">
    <cfRule type="colorScale" priority="8">
      <colorScale>
        <cfvo type="min"/>
        <cfvo type="percentile" val="50"/>
        <cfvo type="max"/>
        <color rgb="FF63BE7B"/>
        <color rgb="FFBDE53B"/>
        <color rgb="FFFF66FF"/>
      </colorScale>
    </cfRule>
  </conditionalFormatting>
  <conditionalFormatting sqref="AC339:AC354">
    <cfRule type="colorScale" priority="1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F339:AF354">
    <cfRule type="colorScale" priority="6">
      <colorScale>
        <cfvo type="min"/>
        <cfvo type="max"/>
        <color rgb="FF00B050"/>
        <color rgb="FF92D050"/>
      </colorScale>
    </cfRule>
  </conditionalFormatting>
  <conditionalFormatting sqref="AI303:AI326">
    <cfRule type="colorScale" priority="15">
      <colorScale>
        <cfvo type="min"/>
        <cfvo type="percentile" val="50"/>
        <cfvo type="max"/>
        <color rgb="FF00B050"/>
        <color rgb="FF92D050"/>
        <color rgb="FFFF66FF"/>
      </colorScale>
    </cfRule>
  </conditionalFormatting>
  <conditionalFormatting sqref="AL276:AL291">
    <cfRule type="colorScale" priority="10">
      <colorScale>
        <cfvo type="min"/>
        <cfvo type="percentile" val="50"/>
        <cfvo type="max"/>
        <color rgb="FF63BE7B"/>
        <color rgb="FF92D050"/>
        <color rgb="FFFF66FF"/>
      </colorScale>
    </cfRule>
  </conditionalFormatting>
  <conditionalFormatting sqref="AP303:AP326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P303:AQ326">
    <cfRule type="colorScale" priority="14">
      <colorScale>
        <cfvo type="min"/>
        <cfvo type="max"/>
        <color rgb="FF00B050"/>
        <color rgb="FF92D050"/>
      </colorScale>
    </cfRule>
  </conditionalFormatting>
  <conditionalFormatting sqref="AR276:AR291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horizontalDpi="1200" verticalDpi="1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5"/>
  <sheetViews>
    <sheetView workbookViewId="0">
      <selection activeCell="L30" sqref="L30"/>
    </sheetView>
  </sheetViews>
  <sheetFormatPr defaultRowHeight="14.5" x14ac:dyDescent="0.35"/>
  <sheetData>
    <row r="1" spans="1:15" ht="20" x14ac:dyDescent="0.4">
      <c r="A1" s="194" t="s">
        <v>142</v>
      </c>
      <c r="I1" s="193" t="s">
        <v>146</v>
      </c>
    </row>
    <row r="2" spans="1:15" x14ac:dyDescent="0.35">
      <c r="A2" s="9" t="s">
        <v>147</v>
      </c>
      <c r="I2" s="9" t="s">
        <v>147</v>
      </c>
    </row>
    <row r="3" spans="1:15" x14ac:dyDescent="0.35">
      <c r="A3" s="9" t="s">
        <v>141</v>
      </c>
      <c r="I3" s="9" t="s">
        <v>141</v>
      </c>
    </row>
    <row r="4" spans="1:15" x14ac:dyDescent="0.35">
      <c r="A4" s="281" t="s">
        <v>138</v>
      </c>
      <c r="B4" s="282"/>
      <c r="C4" s="282"/>
      <c r="D4" s="282"/>
      <c r="E4" s="282"/>
      <c r="F4" s="282"/>
      <c r="G4" s="282"/>
      <c r="I4" s="281" t="s">
        <v>143</v>
      </c>
      <c r="J4" s="282"/>
      <c r="K4" s="282"/>
      <c r="L4" s="282"/>
      <c r="M4" s="282"/>
      <c r="N4" s="282"/>
      <c r="O4" s="282"/>
    </row>
    <row r="5" spans="1:15" x14ac:dyDescent="0.35">
      <c r="A5" s="9" t="s">
        <v>139</v>
      </c>
      <c r="I5" s="9" t="s">
        <v>144</v>
      </c>
    </row>
    <row r="6" spans="1:15" x14ac:dyDescent="0.35">
      <c r="A6" s="9" t="s">
        <v>140</v>
      </c>
      <c r="I6" s="9" t="s">
        <v>145</v>
      </c>
    </row>
    <row r="7" spans="1:15" x14ac:dyDescent="0.35">
      <c r="A7" s="9"/>
    </row>
    <row r="8" spans="1:15" x14ac:dyDescent="0.35">
      <c r="A8" s="283" t="s">
        <v>496</v>
      </c>
      <c r="B8" s="282"/>
      <c r="C8" s="282"/>
      <c r="D8" s="282"/>
      <c r="I8" s="283" t="s">
        <v>539</v>
      </c>
      <c r="J8" s="282"/>
      <c r="K8" s="282"/>
      <c r="L8" s="282"/>
    </row>
    <row r="9" spans="1:15" x14ac:dyDescent="0.35">
      <c r="A9" s="283" t="s">
        <v>497</v>
      </c>
      <c r="B9" s="282"/>
      <c r="C9" s="282"/>
      <c r="D9" s="282"/>
      <c r="I9" s="283" t="s">
        <v>540</v>
      </c>
      <c r="J9" s="282"/>
      <c r="K9" s="282"/>
      <c r="L9" s="282"/>
    </row>
    <row r="10" spans="1:15" x14ac:dyDescent="0.35">
      <c r="A10" s="280" t="s">
        <v>498</v>
      </c>
      <c r="I10" s="280" t="s">
        <v>498</v>
      </c>
    </row>
    <row r="11" spans="1:15" x14ac:dyDescent="0.35">
      <c r="A11" s="280" t="s">
        <v>499</v>
      </c>
      <c r="I11" s="280" t="s">
        <v>541</v>
      </c>
    </row>
    <row r="12" spans="1:15" x14ac:dyDescent="0.35">
      <c r="A12" s="280" t="s">
        <v>500</v>
      </c>
      <c r="I12" s="280" t="s">
        <v>542</v>
      </c>
    </row>
    <row r="13" spans="1:15" x14ac:dyDescent="0.35">
      <c r="A13" s="280" t="s">
        <v>501</v>
      </c>
      <c r="I13" s="280" t="s">
        <v>543</v>
      </c>
    </row>
    <row r="14" spans="1:15" x14ac:dyDescent="0.35">
      <c r="A14" s="280" t="s">
        <v>502</v>
      </c>
      <c r="I14" s="280" t="s">
        <v>544</v>
      </c>
    </row>
    <row r="15" spans="1:15" x14ac:dyDescent="0.35">
      <c r="A15" s="280" t="s">
        <v>503</v>
      </c>
      <c r="I15" s="280" t="s">
        <v>545</v>
      </c>
    </row>
    <row r="16" spans="1:15" x14ac:dyDescent="0.35">
      <c r="A16" s="280" t="s">
        <v>504</v>
      </c>
      <c r="I16" s="280" t="s">
        <v>546</v>
      </c>
    </row>
    <row r="17" spans="1:9" x14ac:dyDescent="0.35">
      <c r="A17" s="280" t="s">
        <v>505</v>
      </c>
      <c r="I17" s="280" t="s">
        <v>505</v>
      </c>
    </row>
    <row r="18" spans="1:9" x14ac:dyDescent="0.35">
      <c r="A18" s="280" t="s">
        <v>506</v>
      </c>
      <c r="I18" s="280" t="s">
        <v>547</v>
      </c>
    </row>
    <row r="19" spans="1:9" x14ac:dyDescent="0.35">
      <c r="A19" s="280" t="s">
        <v>507</v>
      </c>
      <c r="I19" s="280" t="s">
        <v>548</v>
      </c>
    </row>
    <row r="20" spans="1:9" x14ac:dyDescent="0.35">
      <c r="A20" s="280" t="s">
        <v>508</v>
      </c>
      <c r="I20" s="280" t="s">
        <v>508</v>
      </c>
    </row>
    <row r="21" spans="1:9" x14ac:dyDescent="0.35">
      <c r="A21" s="280" t="s">
        <v>509</v>
      </c>
      <c r="I21" s="280" t="s">
        <v>549</v>
      </c>
    </row>
    <row r="22" spans="1:9" x14ac:dyDescent="0.35">
      <c r="A22" s="280" t="s">
        <v>510</v>
      </c>
      <c r="I22" s="280" t="s">
        <v>510</v>
      </c>
    </row>
    <row r="23" spans="1:9" x14ac:dyDescent="0.35">
      <c r="A23" s="280" t="s">
        <v>511</v>
      </c>
      <c r="I23" s="280" t="s">
        <v>550</v>
      </c>
    </row>
    <row r="24" spans="1:9" x14ac:dyDescent="0.35">
      <c r="A24" s="280"/>
      <c r="I24" s="280" t="s">
        <v>551</v>
      </c>
    </row>
    <row r="25" spans="1:9" x14ac:dyDescent="0.35">
      <c r="A25" s="280" t="s">
        <v>512</v>
      </c>
      <c r="I25" s="280" t="s">
        <v>552</v>
      </c>
    </row>
    <row r="26" spans="1:9" x14ac:dyDescent="0.35">
      <c r="A26" s="280" t="s">
        <v>513</v>
      </c>
      <c r="I26" s="280" t="s">
        <v>513</v>
      </c>
    </row>
    <row r="27" spans="1:9" x14ac:dyDescent="0.35">
      <c r="A27" s="280" t="s">
        <v>514</v>
      </c>
      <c r="I27" s="280" t="s">
        <v>553</v>
      </c>
    </row>
    <row r="28" spans="1:9" x14ac:dyDescent="0.35">
      <c r="A28" s="280" t="s">
        <v>515</v>
      </c>
      <c r="I28" s="280" t="s">
        <v>554</v>
      </c>
    </row>
    <row r="29" spans="1:9" x14ac:dyDescent="0.35">
      <c r="A29" s="280" t="s">
        <v>516</v>
      </c>
      <c r="I29" s="280" t="s">
        <v>516</v>
      </c>
    </row>
    <row r="30" spans="1:9" x14ac:dyDescent="0.35">
      <c r="A30" s="280" t="s">
        <v>517</v>
      </c>
      <c r="I30" s="280" t="s">
        <v>555</v>
      </c>
    </row>
    <row r="31" spans="1:9" x14ac:dyDescent="0.35">
      <c r="A31" s="280" t="s">
        <v>518</v>
      </c>
      <c r="I31" s="280" t="s">
        <v>556</v>
      </c>
    </row>
    <row r="32" spans="1:9" x14ac:dyDescent="0.35">
      <c r="A32" s="280" t="s">
        <v>519</v>
      </c>
      <c r="I32" s="280" t="s">
        <v>557</v>
      </c>
    </row>
    <row r="33" spans="1:9" x14ac:dyDescent="0.35">
      <c r="A33" s="280" t="s">
        <v>520</v>
      </c>
      <c r="I33" s="280" t="s">
        <v>558</v>
      </c>
    </row>
    <row r="34" spans="1:9" x14ac:dyDescent="0.35">
      <c r="A34" s="280"/>
      <c r="I34" s="280" t="s">
        <v>559</v>
      </c>
    </row>
    <row r="35" spans="1:9" x14ac:dyDescent="0.35">
      <c r="A35" s="280"/>
      <c r="I35" s="280" t="s">
        <v>560</v>
      </c>
    </row>
    <row r="36" spans="1:9" x14ac:dyDescent="0.35">
      <c r="A36" s="280"/>
      <c r="I36" s="280" t="s">
        <v>561</v>
      </c>
    </row>
    <row r="37" spans="1:9" x14ac:dyDescent="0.35">
      <c r="A37" s="280" t="s">
        <v>521</v>
      </c>
      <c r="I37" s="280" t="s">
        <v>521</v>
      </c>
    </row>
    <row r="38" spans="1:9" x14ac:dyDescent="0.35">
      <c r="A38" s="280" t="s">
        <v>522</v>
      </c>
      <c r="I38" s="280" t="s">
        <v>562</v>
      </c>
    </row>
    <row r="39" spans="1:9" x14ac:dyDescent="0.35">
      <c r="A39" s="280" t="s">
        <v>523</v>
      </c>
      <c r="I39" s="280" t="s">
        <v>563</v>
      </c>
    </row>
    <row r="40" spans="1:9" x14ac:dyDescent="0.35">
      <c r="A40" s="280" t="s">
        <v>524</v>
      </c>
      <c r="I40" s="280" t="s">
        <v>564</v>
      </c>
    </row>
    <row r="41" spans="1:9" x14ac:dyDescent="0.35">
      <c r="A41" s="280" t="s">
        <v>525</v>
      </c>
      <c r="I41" s="280"/>
    </row>
    <row r="42" spans="1:9" x14ac:dyDescent="0.35">
      <c r="A42" s="280" t="s">
        <v>526</v>
      </c>
      <c r="I42" s="280" t="s">
        <v>565</v>
      </c>
    </row>
    <row r="43" spans="1:9" x14ac:dyDescent="0.35">
      <c r="A43" s="280" t="s">
        <v>527</v>
      </c>
      <c r="I43" s="280" t="s">
        <v>566</v>
      </c>
    </row>
    <row r="44" spans="1:9" x14ac:dyDescent="0.35">
      <c r="A44" s="280" t="s">
        <v>528</v>
      </c>
      <c r="I44" s="280" t="s">
        <v>528</v>
      </c>
    </row>
    <row r="45" spans="1:9" x14ac:dyDescent="0.35">
      <c r="A45" s="280" t="s">
        <v>529</v>
      </c>
      <c r="I45" s="280" t="s">
        <v>529</v>
      </c>
    </row>
    <row r="46" spans="1:9" x14ac:dyDescent="0.35">
      <c r="A46" s="280"/>
      <c r="I46" s="280" t="s">
        <v>567</v>
      </c>
    </row>
    <row r="47" spans="1:9" x14ac:dyDescent="0.35">
      <c r="A47" s="280" t="s">
        <v>530</v>
      </c>
      <c r="I47" s="280" t="s">
        <v>568</v>
      </c>
    </row>
    <row r="48" spans="1:9" x14ac:dyDescent="0.35">
      <c r="A48" s="280" t="s">
        <v>531</v>
      </c>
      <c r="I48" s="280" t="s">
        <v>531</v>
      </c>
    </row>
    <row r="49" spans="1:9" x14ac:dyDescent="0.35">
      <c r="A49" s="280" t="s">
        <v>532</v>
      </c>
      <c r="I49" s="280" t="s">
        <v>532</v>
      </c>
    </row>
    <row r="50" spans="1:9" x14ac:dyDescent="0.35">
      <c r="A50" s="280" t="s">
        <v>533</v>
      </c>
      <c r="I50" s="280" t="s">
        <v>569</v>
      </c>
    </row>
    <row r="51" spans="1:9" x14ac:dyDescent="0.35">
      <c r="A51" s="280" t="s">
        <v>534</v>
      </c>
      <c r="I51" s="280" t="s">
        <v>570</v>
      </c>
    </row>
    <row r="52" spans="1:9" x14ac:dyDescent="0.35">
      <c r="A52" s="280" t="s">
        <v>535</v>
      </c>
      <c r="I52" s="280" t="s">
        <v>571</v>
      </c>
    </row>
    <row r="53" spans="1:9" x14ac:dyDescent="0.35">
      <c r="A53" s="280" t="s">
        <v>536</v>
      </c>
      <c r="I53" s="280" t="s">
        <v>572</v>
      </c>
    </row>
    <row r="54" spans="1:9" x14ac:dyDescent="0.35">
      <c r="A54" s="280" t="s">
        <v>537</v>
      </c>
      <c r="I54" s="280" t="s">
        <v>573</v>
      </c>
    </row>
    <row r="55" spans="1:9" x14ac:dyDescent="0.35">
      <c r="A55" s="280" t="s">
        <v>538</v>
      </c>
      <c r="I55" s="280" t="s">
        <v>538</v>
      </c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R60"/>
  <sheetViews>
    <sheetView workbookViewId="0">
      <selection activeCell="P26" sqref="P26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7" width="7.7265625" style="46" customWidth="1"/>
    <col min="18" max="21" width="7.7265625" style="9" customWidth="1"/>
    <col min="22" max="22" width="8.453125" style="9" customWidth="1"/>
    <col min="23" max="50" width="7.7265625" style="9" customWidth="1"/>
    <col min="51" max="257" width="9.1796875" style="9"/>
    <col min="258" max="258" width="3.7265625" style="9" customWidth="1"/>
    <col min="259" max="259" width="30.7265625" style="9" customWidth="1"/>
    <col min="260" max="279" width="6.7265625" style="9" customWidth="1"/>
    <col min="280" max="286" width="5.7265625" style="9" customWidth="1"/>
    <col min="287" max="513" width="9.1796875" style="9"/>
    <col min="514" max="514" width="3.7265625" style="9" customWidth="1"/>
    <col min="515" max="515" width="30.7265625" style="9" customWidth="1"/>
    <col min="516" max="535" width="6.7265625" style="9" customWidth="1"/>
    <col min="536" max="542" width="5.7265625" style="9" customWidth="1"/>
    <col min="543" max="769" width="9.1796875" style="9"/>
    <col min="770" max="770" width="3.7265625" style="9" customWidth="1"/>
    <col min="771" max="771" width="30.7265625" style="9" customWidth="1"/>
    <col min="772" max="791" width="6.7265625" style="9" customWidth="1"/>
    <col min="792" max="798" width="5.7265625" style="9" customWidth="1"/>
    <col min="799" max="1025" width="9.1796875" style="9"/>
    <col min="1026" max="1026" width="3.7265625" style="9" customWidth="1"/>
    <col min="1027" max="1027" width="30.7265625" style="9" customWidth="1"/>
    <col min="1028" max="1047" width="6.7265625" style="9" customWidth="1"/>
    <col min="1048" max="1054" width="5.7265625" style="9" customWidth="1"/>
    <col min="1055" max="1281" width="9.1796875" style="9"/>
    <col min="1282" max="1282" width="3.7265625" style="9" customWidth="1"/>
    <col min="1283" max="1283" width="30.7265625" style="9" customWidth="1"/>
    <col min="1284" max="1303" width="6.7265625" style="9" customWidth="1"/>
    <col min="1304" max="1310" width="5.7265625" style="9" customWidth="1"/>
    <col min="1311" max="1537" width="9.1796875" style="9"/>
    <col min="1538" max="1538" width="3.7265625" style="9" customWidth="1"/>
    <col min="1539" max="1539" width="30.7265625" style="9" customWidth="1"/>
    <col min="1540" max="1559" width="6.7265625" style="9" customWidth="1"/>
    <col min="1560" max="1566" width="5.7265625" style="9" customWidth="1"/>
    <col min="1567" max="1793" width="9.1796875" style="9"/>
    <col min="1794" max="1794" width="3.7265625" style="9" customWidth="1"/>
    <col min="1795" max="1795" width="30.7265625" style="9" customWidth="1"/>
    <col min="1796" max="1815" width="6.7265625" style="9" customWidth="1"/>
    <col min="1816" max="1822" width="5.7265625" style="9" customWidth="1"/>
    <col min="1823" max="2049" width="9.1796875" style="9"/>
    <col min="2050" max="2050" width="3.7265625" style="9" customWidth="1"/>
    <col min="2051" max="2051" width="30.7265625" style="9" customWidth="1"/>
    <col min="2052" max="2071" width="6.7265625" style="9" customWidth="1"/>
    <col min="2072" max="2078" width="5.7265625" style="9" customWidth="1"/>
    <col min="2079" max="2305" width="9.1796875" style="9"/>
    <col min="2306" max="2306" width="3.7265625" style="9" customWidth="1"/>
    <col min="2307" max="2307" width="30.7265625" style="9" customWidth="1"/>
    <col min="2308" max="2327" width="6.7265625" style="9" customWidth="1"/>
    <col min="2328" max="2334" width="5.7265625" style="9" customWidth="1"/>
    <col min="2335" max="2561" width="9.1796875" style="9"/>
    <col min="2562" max="2562" width="3.7265625" style="9" customWidth="1"/>
    <col min="2563" max="2563" width="30.7265625" style="9" customWidth="1"/>
    <col min="2564" max="2583" width="6.7265625" style="9" customWidth="1"/>
    <col min="2584" max="2590" width="5.7265625" style="9" customWidth="1"/>
    <col min="2591" max="2817" width="9.1796875" style="9"/>
    <col min="2818" max="2818" width="3.7265625" style="9" customWidth="1"/>
    <col min="2819" max="2819" width="30.7265625" style="9" customWidth="1"/>
    <col min="2820" max="2839" width="6.7265625" style="9" customWidth="1"/>
    <col min="2840" max="2846" width="5.7265625" style="9" customWidth="1"/>
    <col min="2847" max="3073" width="9.1796875" style="9"/>
    <col min="3074" max="3074" width="3.7265625" style="9" customWidth="1"/>
    <col min="3075" max="3075" width="30.7265625" style="9" customWidth="1"/>
    <col min="3076" max="3095" width="6.7265625" style="9" customWidth="1"/>
    <col min="3096" max="3102" width="5.7265625" style="9" customWidth="1"/>
    <col min="3103" max="3329" width="9.1796875" style="9"/>
    <col min="3330" max="3330" width="3.7265625" style="9" customWidth="1"/>
    <col min="3331" max="3331" width="30.7265625" style="9" customWidth="1"/>
    <col min="3332" max="3351" width="6.7265625" style="9" customWidth="1"/>
    <col min="3352" max="3358" width="5.7265625" style="9" customWidth="1"/>
    <col min="3359" max="3585" width="9.1796875" style="9"/>
    <col min="3586" max="3586" width="3.7265625" style="9" customWidth="1"/>
    <col min="3587" max="3587" width="30.7265625" style="9" customWidth="1"/>
    <col min="3588" max="3607" width="6.7265625" style="9" customWidth="1"/>
    <col min="3608" max="3614" width="5.7265625" style="9" customWidth="1"/>
    <col min="3615" max="3841" width="9.1796875" style="9"/>
    <col min="3842" max="3842" width="3.7265625" style="9" customWidth="1"/>
    <col min="3843" max="3843" width="30.7265625" style="9" customWidth="1"/>
    <col min="3844" max="3863" width="6.7265625" style="9" customWidth="1"/>
    <col min="3864" max="3870" width="5.7265625" style="9" customWidth="1"/>
    <col min="3871" max="4097" width="9.1796875" style="9"/>
    <col min="4098" max="4098" width="3.7265625" style="9" customWidth="1"/>
    <col min="4099" max="4099" width="30.7265625" style="9" customWidth="1"/>
    <col min="4100" max="4119" width="6.7265625" style="9" customWidth="1"/>
    <col min="4120" max="4126" width="5.7265625" style="9" customWidth="1"/>
    <col min="4127" max="4353" width="9.1796875" style="9"/>
    <col min="4354" max="4354" width="3.7265625" style="9" customWidth="1"/>
    <col min="4355" max="4355" width="30.7265625" style="9" customWidth="1"/>
    <col min="4356" max="4375" width="6.7265625" style="9" customWidth="1"/>
    <col min="4376" max="4382" width="5.7265625" style="9" customWidth="1"/>
    <col min="4383" max="4609" width="9.1796875" style="9"/>
    <col min="4610" max="4610" width="3.7265625" style="9" customWidth="1"/>
    <col min="4611" max="4611" width="30.7265625" style="9" customWidth="1"/>
    <col min="4612" max="4631" width="6.7265625" style="9" customWidth="1"/>
    <col min="4632" max="4638" width="5.7265625" style="9" customWidth="1"/>
    <col min="4639" max="4865" width="9.1796875" style="9"/>
    <col min="4866" max="4866" width="3.7265625" style="9" customWidth="1"/>
    <col min="4867" max="4867" width="30.7265625" style="9" customWidth="1"/>
    <col min="4868" max="4887" width="6.7265625" style="9" customWidth="1"/>
    <col min="4888" max="4894" width="5.7265625" style="9" customWidth="1"/>
    <col min="4895" max="5121" width="9.1796875" style="9"/>
    <col min="5122" max="5122" width="3.7265625" style="9" customWidth="1"/>
    <col min="5123" max="5123" width="30.7265625" style="9" customWidth="1"/>
    <col min="5124" max="5143" width="6.7265625" style="9" customWidth="1"/>
    <col min="5144" max="5150" width="5.7265625" style="9" customWidth="1"/>
    <col min="5151" max="5377" width="9.1796875" style="9"/>
    <col min="5378" max="5378" width="3.7265625" style="9" customWidth="1"/>
    <col min="5379" max="5379" width="30.7265625" style="9" customWidth="1"/>
    <col min="5380" max="5399" width="6.7265625" style="9" customWidth="1"/>
    <col min="5400" max="5406" width="5.7265625" style="9" customWidth="1"/>
    <col min="5407" max="5633" width="9.1796875" style="9"/>
    <col min="5634" max="5634" width="3.7265625" style="9" customWidth="1"/>
    <col min="5635" max="5635" width="30.7265625" style="9" customWidth="1"/>
    <col min="5636" max="5655" width="6.7265625" style="9" customWidth="1"/>
    <col min="5656" max="5662" width="5.7265625" style="9" customWidth="1"/>
    <col min="5663" max="5889" width="9.1796875" style="9"/>
    <col min="5890" max="5890" width="3.7265625" style="9" customWidth="1"/>
    <col min="5891" max="5891" width="30.7265625" style="9" customWidth="1"/>
    <col min="5892" max="5911" width="6.7265625" style="9" customWidth="1"/>
    <col min="5912" max="5918" width="5.7265625" style="9" customWidth="1"/>
    <col min="5919" max="6145" width="9.1796875" style="9"/>
    <col min="6146" max="6146" width="3.7265625" style="9" customWidth="1"/>
    <col min="6147" max="6147" width="30.7265625" style="9" customWidth="1"/>
    <col min="6148" max="6167" width="6.7265625" style="9" customWidth="1"/>
    <col min="6168" max="6174" width="5.7265625" style="9" customWidth="1"/>
    <col min="6175" max="6401" width="9.1796875" style="9"/>
    <col min="6402" max="6402" width="3.7265625" style="9" customWidth="1"/>
    <col min="6403" max="6403" width="30.7265625" style="9" customWidth="1"/>
    <col min="6404" max="6423" width="6.7265625" style="9" customWidth="1"/>
    <col min="6424" max="6430" width="5.7265625" style="9" customWidth="1"/>
    <col min="6431" max="6657" width="9.1796875" style="9"/>
    <col min="6658" max="6658" width="3.7265625" style="9" customWidth="1"/>
    <col min="6659" max="6659" width="30.7265625" style="9" customWidth="1"/>
    <col min="6660" max="6679" width="6.7265625" style="9" customWidth="1"/>
    <col min="6680" max="6686" width="5.7265625" style="9" customWidth="1"/>
    <col min="6687" max="6913" width="9.1796875" style="9"/>
    <col min="6914" max="6914" width="3.7265625" style="9" customWidth="1"/>
    <col min="6915" max="6915" width="30.7265625" style="9" customWidth="1"/>
    <col min="6916" max="6935" width="6.7265625" style="9" customWidth="1"/>
    <col min="6936" max="6942" width="5.7265625" style="9" customWidth="1"/>
    <col min="6943" max="7169" width="9.1796875" style="9"/>
    <col min="7170" max="7170" width="3.7265625" style="9" customWidth="1"/>
    <col min="7171" max="7171" width="30.7265625" style="9" customWidth="1"/>
    <col min="7172" max="7191" width="6.7265625" style="9" customWidth="1"/>
    <col min="7192" max="7198" width="5.7265625" style="9" customWidth="1"/>
    <col min="7199" max="7425" width="9.1796875" style="9"/>
    <col min="7426" max="7426" width="3.7265625" style="9" customWidth="1"/>
    <col min="7427" max="7427" width="30.7265625" style="9" customWidth="1"/>
    <col min="7428" max="7447" width="6.7265625" style="9" customWidth="1"/>
    <col min="7448" max="7454" width="5.7265625" style="9" customWidth="1"/>
    <col min="7455" max="7681" width="9.1796875" style="9"/>
    <col min="7682" max="7682" width="3.7265625" style="9" customWidth="1"/>
    <col min="7683" max="7683" width="30.7265625" style="9" customWidth="1"/>
    <col min="7684" max="7703" width="6.7265625" style="9" customWidth="1"/>
    <col min="7704" max="7710" width="5.7265625" style="9" customWidth="1"/>
    <col min="7711" max="7937" width="9.1796875" style="9"/>
    <col min="7938" max="7938" width="3.7265625" style="9" customWidth="1"/>
    <col min="7939" max="7939" width="30.7265625" style="9" customWidth="1"/>
    <col min="7940" max="7959" width="6.7265625" style="9" customWidth="1"/>
    <col min="7960" max="7966" width="5.7265625" style="9" customWidth="1"/>
    <col min="7967" max="8193" width="9.1796875" style="9"/>
    <col min="8194" max="8194" width="3.7265625" style="9" customWidth="1"/>
    <col min="8195" max="8195" width="30.7265625" style="9" customWidth="1"/>
    <col min="8196" max="8215" width="6.7265625" style="9" customWidth="1"/>
    <col min="8216" max="8222" width="5.7265625" style="9" customWidth="1"/>
    <col min="8223" max="8449" width="9.1796875" style="9"/>
    <col min="8450" max="8450" width="3.7265625" style="9" customWidth="1"/>
    <col min="8451" max="8451" width="30.7265625" style="9" customWidth="1"/>
    <col min="8452" max="8471" width="6.7265625" style="9" customWidth="1"/>
    <col min="8472" max="8478" width="5.7265625" style="9" customWidth="1"/>
    <col min="8479" max="8705" width="9.1796875" style="9"/>
    <col min="8706" max="8706" width="3.7265625" style="9" customWidth="1"/>
    <col min="8707" max="8707" width="30.7265625" style="9" customWidth="1"/>
    <col min="8708" max="8727" width="6.7265625" style="9" customWidth="1"/>
    <col min="8728" max="8734" width="5.7265625" style="9" customWidth="1"/>
    <col min="8735" max="8961" width="9.1796875" style="9"/>
    <col min="8962" max="8962" width="3.7265625" style="9" customWidth="1"/>
    <col min="8963" max="8963" width="30.7265625" style="9" customWidth="1"/>
    <col min="8964" max="8983" width="6.7265625" style="9" customWidth="1"/>
    <col min="8984" max="8990" width="5.7265625" style="9" customWidth="1"/>
    <col min="8991" max="9217" width="9.1796875" style="9"/>
    <col min="9218" max="9218" width="3.7265625" style="9" customWidth="1"/>
    <col min="9219" max="9219" width="30.7265625" style="9" customWidth="1"/>
    <col min="9220" max="9239" width="6.7265625" style="9" customWidth="1"/>
    <col min="9240" max="9246" width="5.7265625" style="9" customWidth="1"/>
    <col min="9247" max="9473" width="9.1796875" style="9"/>
    <col min="9474" max="9474" width="3.7265625" style="9" customWidth="1"/>
    <col min="9475" max="9475" width="30.7265625" style="9" customWidth="1"/>
    <col min="9476" max="9495" width="6.7265625" style="9" customWidth="1"/>
    <col min="9496" max="9502" width="5.7265625" style="9" customWidth="1"/>
    <col min="9503" max="9729" width="9.1796875" style="9"/>
    <col min="9730" max="9730" width="3.7265625" style="9" customWidth="1"/>
    <col min="9731" max="9731" width="30.7265625" style="9" customWidth="1"/>
    <col min="9732" max="9751" width="6.7265625" style="9" customWidth="1"/>
    <col min="9752" max="9758" width="5.7265625" style="9" customWidth="1"/>
    <col min="9759" max="9985" width="9.1796875" style="9"/>
    <col min="9986" max="9986" width="3.7265625" style="9" customWidth="1"/>
    <col min="9987" max="9987" width="30.7265625" style="9" customWidth="1"/>
    <col min="9988" max="10007" width="6.7265625" style="9" customWidth="1"/>
    <col min="10008" max="10014" width="5.7265625" style="9" customWidth="1"/>
    <col min="10015" max="10241" width="9.1796875" style="9"/>
    <col min="10242" max="10242" width="3.7265625" style="9" customWidth="1"/>
    <col min="10243" max="10243" width="30.7265625" style="9" customWidth="1"/>
    <col min="10244" max="10263" width="6.7265625" style="9" customWidth="1"/>
    <col min="10264" max="10270" width="5.7265625" style="9" customWidth="1"/>
    <col min="10271" max="10497" width="9.1796875" style="9"/>
    <col min="10498" max="10498" width="3.7265625" style="9" customWidth="1"/>
    <col min="10499" max="10499" width="30.7265625" style="9" customWidth="1"/>
    <col min="10500" max="10519" width="6.7265625" style="9" customWidth="1"/>
    <col min="10520" max="10526" width="5.7265625" style="9" customWidth="1"/>
    <col min="10527" max="10753" width="9.1796875" style="9"/>
    <col min="10754" max="10754" width="3.7265625" style="9" customWidth="1"/>
    <col min="10755" max="10755" width="30.7265625" style="9" customWidth="1"/>
    <col min="10756" max="10775" width="6.7265625" style="9" customWidth="1"/>
    <col min="10776" max="10782" width="5.7265625" style="9" customWidth="1"/>
    <col min="10783" max="11009" width="9.1796875" style="9"/>
    <col min="11010" max="11010" width="3.7265625" style="9" customWidth="1"/>
    <col min="11011" max="11011" width="30.7265625" style="9" customWidth="1"/>
    <col min="11012" max="11031" width="6.7265625" style="9" customWidth="1"/>
    <col min="11032" max="11038" width="5.7265625" style="9" customWidth="1"/>
    <col min="11039" max="11265" width="9.1796875" style="9"/>
    <col min="11266" max="11266" width="3.7265625" style="9" customWidth="1"/>
    <col min="11267" max="11267" width="30.7265625" style="9" customWidth="1"/>
    <col min="11268" max="11287" width="6.7265625" style="9" customWidth="1"/>
    <col min="11288" max="11294" width="5.7265625" style="9" customWidth="1"/>
    <col min="11295" max="11521" width="9.1796875" style="9"/>
    <col min="11522" max="11522" width="3.7265625" style="9" customWidth="1"/>
    <col min="11523" max="11523" width="30.7265625" style="9" customWidth="1"/>
    <col min="11524" max="11543" width="6.7265625" style="9" customWidth="1"/>
    <col min="11544" max="11550" width="5.7265625" style="9" customWidth="1"/>
    <col min="11551" max="11777" width="9.1796875" style="9"/>
    <col min="11778" max="11778" width="3.7265625" style="9" customWidth="1"/>
    <col min="11779" max="11779" width="30.7265625" style="9" customWidth="1"/>
    <col min="11780" max="11799" width="6.7265625" style="9" customWidth="1"/>
    <col min="11800" max="11806" width="5.7265625" style="9" customWidth="1"/>
    <col min="11807" max="12033" width="9.1796875" style="9"/>
    <col min="12034" max="12034" width="3.7265625" style="9" customWidth="1"/>
    <col min="12035" max="12035" width="30.7265625" style="9" customWidth="1"/>
    <col min="12036" max="12055" width="6.7265625" style="9" customWidth="1"/>
    <col min="12056" max="12062" width="5.7265625" style="9" customWidth="1"/>
    <col min="12063" max="12289" width="9.1796875" style="9"/>
    <col min="12290" max="12290" width="3.7265625" style="9" customWidth="1"/>
    <col min="12291" max="12291" width="30.7265625" style="9" customWidth="1"/>
    <col min="12292" max="12311" width="6.7265625" style="9" customWidth="1"/>
    <col min="12312" max="12318" width="5.7265625" style="9" customWidth="1"/>
    <col min="12319" max="12545" width="9.1796875" style="9"/>
    <col min="12546" max="12546" width="3.7265625" style="9" customWidth="1"/>
    <col min="12547" max="12547" width="30.7265625" style="9" customWidth="1"/>
    <col min="12548" max="12567" width="6.7265625" style="9" customWidth="1"/>
    <col min="12568" max="12574" width="5.7265625" style="9" customWidth="1"/>
    <col min="12575" max="12801" width="9.1796875" style="9"/>
    <col min="12802" max="12802" width="3.7265625" style="9" customWidth="1"/>
    <col min="12803" max="12803" width="30.7265625" style="9" customWidth="1"/>
    <col min="12804" max="12823" width="6.7265625" style="9" customWidth="1"/>
    <col min="12824" max="12830" width="5.7265625" style="9" customWidth="1"/>
    <col min="12831" max="13057" width="9.1796875" style="9"/>
    <col min="13058" max="13058" width="3.7265625" style="9" customWidth="1"/>
    <col min="13059" max="13059" width="30.7265625" style="9" customWidth="1"/>
    <col min="13060" max="13079" width="6.7265625" style="9" customWidth="1"/>
    <col min="13080" max="13086" width="5.7265625" style="9" customWidth="1"/>
    <col min="13087" max="13313" width="9.1796875" style="9"/>
    <col min="13314" max="13314" width="3.7265625" style="9" customWidth="1"/>
    <col min="13315" max="13315" width="30.7265625" style="9" customWidth="1"/>
    <col min="13316" max="13335" width="6.7265625" style="9" customWidth="1"/>
    <col min="13336" max="13342" width="5.7265625" style="9" customWidth="1"/>
    <col min="13343" max="13569" width="9.1796875" style="9"/>
    <col min="13570" max="13570" width="3.7265625" style="9" customWidth="1"/>
    <col min="13571" max="13571" width="30.7265625" style="9" customWidth="1"/>
    <col min="13572" max="13591" width="6.7265625" style="9" customWidth="1"/>
    <col min="13592" max="13598" width="5.7265625" style="9" customWidth="1"/>
    <col min="13599" max="13825" width="9.1796875" style="9"/>
    <col min="13826" max="13826" width="3.7265625" style="9" customWidth="1"/>
    <col min="13827" max="13827" width="30.7265625" style="9" customWidth="1"/>
    <col min="13828" max="13847" width="6.7265625" style="9" customWidth="1"/>
    <col min="13848" max="13854" width="5.7265625" style="9" customWidth="1"/>
    <col min="13855" max="14081" width="9.1796875" style="9"/>
    <col min="14082" max="14082" width="3.7265625" style="9" customWidth="1"/>
    <col min="14083" max="14083" width="30.7265625" style="9" customWidth="1"/>
    <col min="14084" max="14103" width="6.7265625" style="9" customWidth="1"/>
    <col min="14104" max="14110" width="5.7265625" style="9" customWidth="1"/>
    <col min="14111" max="14337" width="9.1796875" style="9"/>
    <col min="14338" max="14338" width="3.7265625" style="9" customWidth="1"/>
    <col min="14339" max="14339" width="30.7265625" style="9" customWidth="1"/>
    <col min="14340" max="14359" width="6.7265625" style="9" customWidth="1"/>
    <col min="14360" max="14366" width="5.7265625" style="9" customWidth="1"/>
    <col min="14367" max="14593" width="9.1796875" style="9"/>
    <col min="14594" max="14594" width="3.7265625" style="9" customWidth="1"/>
    <col min="14595" max="14595" width="30.7265625" style="9" customWidth="1"/>
    <col min="14596" max="14615" width="6.7265625" style="9" customWidth="1"/>
    <col min="14616" max="14622" width="5.7265625" style="9" customWidth="1"/>
    <col min="14623" max="14849" width="9.1796875" style="9"/>
    <col min="14850" max="14850" width="3.7265625" style="9" customWidth="1"/>
    <col min="14851" max="14851" width="30.7265625" style="9" customWidth="1"/>
    <col min="14852" max="14871" width="6.7265625" style="9" customWidth="1"/>
    <col min="14872" max="14878" width="5.7265625" style="9" customWidth="1"/>
    <col min="14879" max="15105" width="9.1796875" style="9"/>
    <col min="15106" max="15106" width="3.7265625" style="9" customWidth="1"/>
    <col min="15107" max="15107" width="30.7265625" style="9" customWidth="1"/>
    <col min="15108" max="15127" width="6.7265625" style="9" customWidth="1"/>
    <col min="15128" max="15134" width="5.7265625" style="9" customWidth="1"/>
    <col min="15135" max="15361" width="9.1796875" style="9"/>
    <col min="15362" max="15362" width="3.7265625" style="9" customWidth="1"/>
    <col min="15363" max="15363" width="30.7265625" style="9" customWidth="1"/>
    <col min="15364" max="15383" width="6.7265625" style="9" customWidth="1"/>
    <col min="15384" max="15390" width="5.7265625" style="9" customWidth="1"/>
    <col min="15391" max="15617" width="9.1796875" style="9"/>
    <col min="15618" max="15618" width="3.7265625" style="9" customWidth="1"/>
    <col min="15619" max="15619" width="30.7265625" style="9" customWidth="1"/>
    <col min="15620" max="15639" width="6.7265625" style="9" customWidth="1"/>
    <col min="15640" max="15646" width="5.7265625" style="9" customWidth="1"/>
    <col min="15647" max="15873" width="9.1796875" style="9"/>
    <col min="15874" max="15874" width="3.7265625" style="9" customWidth="1"/>
    <col min="15875" max="15875" width="30.7265625" style="9" customWidth="1"/>
    <col min="15876" max="15895" width="6.7265625" style="9" customWidth="1"/>
    <col min="15896" max="15902" width="5.7265625" style="9" customWidth="1"/>
    <col min="15903" max="16129" width="9.1796875" style="9"/>
    <col min="16130" max="16130" width="3.7265625" style="9" customWidth="1"/>
    <col min="16131" max="16131" width="30.7265625" style="9" customWidth="1"/>
    <col min="16132" max="16151" width="6.7265625" style="9" customWidth="1"/>
    <col min="16152" max="16158" width="5.7265625" style="9" customWidth="1"/>
    <col min="16159" max="16384" width="9.1796875" style="9"/>
  </cols>
  <sheetData>
    <row r="1" spans="2:8" s="46" customFormat="1" ht="45.75" customHeight="1" thickBot="1" x14ac:dyDescent="0.25">
      <c r="B1" s="289" t="s">
        <v>660</v>
      </c>
      <c r="C1" s="4" t="s">
        <v>648</v>
      </c>
      <c r="D1" s="7" t="s">
        <v>658</v>
      </c>
      <c r="E1" s="50" t="s">
        <v>659</v>
      </c>
      <c r="F1" s="79" t="s">
        <v>220</v>
      </c>
      <c r="G1" s="162"/>
      <c r="H1" s="162"/>
    </row>
    <row r="2" spans="2:8" s="9" customFormat="1" ht="11.25" customHeight="1" x14ac:dyDescent="0.2">
      <c r="B2" s="114" t="s">
        <v>482</v>
      </c>
      <c r="C2" s="13">
        <v>1.075</v>
      </c>
      <c r="D2" s="160">
        <v>0.5</v>
      </c>
      <c r="E2" s="93">
        <v>2.6071428600000002</v>
      </c>
      <c r="F2" s="171">
        <f t="shared" ref="F2:F22" si="0">C2/C$23*100</f>
        <v>200</v>
      </c>
      <c r="G2" s="162"/>
      <c r="H2" s="162"/>
    </row>
    <row r="3" spans="2:8" s="9" customFormat="1" ht="11.25" customHeight="1" x14ac:dyDescent="0.2">
      <c r="B3" s="117" t="s">
        <v>481</v>
      </c>
      <c r="C3" s="21">
        <v>1.0225</v>
      </c>
      <c r="D3" s="156">
        <v>3</v>
      </c>
      <c r="E3" s="94">
        <v>2.3928571399999998</v>
      </c>
      <c r="F3" s="94">
        <f t="shared" si="0"/>
        <v>190.23255813953489</v>
      </c>
      <c r="G3" s="162"/>
      <c r="H3" s="162"/>
    </row>
    <row r="4" spans="2:8" s="9" customFormat="1" ht="11.25" customHeight="1" x14ac:dyDescent="0.2">
      <c r="B4" s="117" t="s">
        <v>647</v>
      </c>
      <c r="C4" s="21">
        <v>0.96750000000000003</v>
      </c>
      <c r="D4" s="156">
        <v>5</v>
      </c>
      <c r="E4" s="94">
        <v>2.5</v>
      </c>
      <c r="F4" s="94">
        <f t="shared" si="0"/>
        <v>180</v>
      </c>
      <c r="G4" s="162"/>
      <c r="H4" s="162"/>
    </row>
    <row r="5" spans="2:8" s="9" customFormat="1" ht="11.25" customHeight="1" x14ac:dyDescent="0.2">
      <c r="B5" s="117" t="s">
        <v>15</v>
      </c>
      <c r="C5" s="21">
        <v>0.96</v>
      </c>
      <c r="D5" s="156">
        <v>10</v>
      </c>
      <c r="E5" s="94">
        <v>2.71428571</v>
      </c>
      <c r="F5" s="94">
        <f t="shared" si="0"/>
        <v>178.6046511627907</v>
      </c>
      <c r="G5" s="162"/>
      <c r="H5" s="162"/>
    </row>
    <row r="6" spans="2:8" s="9" customFormat="1" ht="11.25" customHeight="1" x14ac:dyDescent="0.2">
      <c r="B6" s="117" t="s">
        <v>478</v>
      </c>
      <c r="C6" s="21">
        <v>0.92</v>
      </c>
      <c r="D6" s="156">
        <v>4</v>
      </c>
      <c r="E6" s="94">
        <v>2.71428571</v>
      </c>
      <c r="F6" s="94">
        <f t="shared" si="0"/>
        <v>171.16279069767444</v>
      </c>
      <c r="G6" s="162"/>
      <c r="H6" s="162"/>
    </row>
    <row r="7" spans="2:8" s="9" customFormat="1" ht="11.25" customHeight="1" x14ac:dyDescent="0.2">
      <c r="B7" s="117" t="s">
        <v>450</v>
      </c>
      <c r="C7" s="21">
        <v>0.91249999999999998</v>
      </c>
      <c r="D7" s="156">
        <v>5.5</v>
      </c>
      <c r="E7" s="94">
        <v>2.71428571</v>
      </c>
      <c r="F7" s="94">
        <f t="shared" si="0"/>
        <v>169.76744186046514</v>
      </c>
      <c r="G7" s="162"/>
      <c r="H7" s="162"/>
    </row>
    <row r="8" spans="2:8" s="9" customFormat="1" ht="11.25" customHeight="1" x14ac:dyDescent="0.2">
      <c r="B8" s="117" t="s">
        <v>655</v>
      </c>
      <c r="C8" s="21">
        <v>0.90749999999999997</v>
      </c>
      <c r="D8" s="156">
        <v>2.25</v>
      </c>
      <c r="E8" s="94">
        <v>2.3928571399999998</v>
      </c>
      <c r="F8" s="94">
        <f t="shared" si="0"/>
        <v>168.83720930232556</v>
      </c>
      <c r="G8" s="162"/>
      <c r="H8" s="162"/>
    </row>
    <row r="9" spans="2:8" s="9" customFormat="1" ht="11.25" customHeight="1" x14ac:dyDescent="0.2">
      <c r="B9" s="117" t="s">
        <v>80</v>
      </c>
      <c r="C9" s="21">
        <v>0.90500000000000003</v>
      </c>
      <c r="D9" s="156">
        <v>1</v>
      </c>
      <c r="E9" s="94">
        <v>2.71428571</v>
      </c>
      <c r="F9" s="94">
        <f t="shared" si="0"/>
        <v>168.37209302325581</v>
      </c>
      <c r="G9" s="162"/>
      <c r="H9" s="162"/>
    </row>
    <row r="10" spans="2:8" s="9" customFormat="1" ht="11.25" customHeight="1" x14ac:dyDescent="0.2">
      <c r="B10" s="117" t="s">
        <v>34</v>
      </c>
      <c r="C10" s="21">
        <v>0.88500000000000001</v>
      </c>
      <c r="D10" s="156">
        <v>6.5</v>
      </c>
      <c r="E10" s="94">
        <v>2.3928571399999998</v>
      </c>
      <c r="F10" s="94">
        <f t="shared" si="0"/>
        <v>164.6511627906977</v>
      </c>
      <c r="G10" s="162"/>
      <c r="H10" s="162"/>
    </row>
    <row r="11" spans="2:8" s="9" customFormat="1" ht="11.25" customHeight="1" x14ac:dyDescent="0.2">
      <c r="B11" s="117" t="s">
        <v>656</v>
      </c>
      <c r="C11" s="21">
        <v>0.87250000000000005</v>
      </c>
      <c r="D11" s="156">
        <v>16.75</v>
      </c>
      <c r="E11" s="94">
        <v>2.3928571399999998</v>
      </c>
      <c r="F11" s="94">
        <f t="shared" si="0"/>
        <v>162.32558139534885</v>
      </c>
      <c r="G11" s="162"/>
      <c r="H11" s="162"/>
    </row>
    <row r="12" spans="2:8" s="9" customFormat="1" ht="11.25" customHeight="1" x14ac:dyDescent="0.2">
      <c r="B12" s="121" t="s">
        <v>583</v>
      </c>
      <c r="C12" s="29">
        <v>0.86499999999999999</v>
      </c>
      <c r="D12" s="155">
        <v>3.25</v>
      </c>
      <c r="E12" s="171">
        <v>3.03571429</v>
      </c>
      <c r="F12" s="171">
        <f t="shared" si="0"/>
        <v>160.93023255813955</v>
      </c>
      <c r="G12" s="162"/>
      <c r="H12" s="162"/>
    </row>
    <row r="13" spans="2:8" s="9" customFormat="1" ht="11.25" customHeight="1" x14ac:dyDescent="0.2">
      <c r="B13" s="117" t="s">
        <v>480</v>
      </c>
      <c r="C13" s="21">
        <v>0.8075</v>
      </c>
      <c r="D13" s="156">
        <v>2.25</v>
      </c>
      <c r="E13" s="94">
        <v>2.5</v>
      </c>
      <c r="F13" s="94">
        <f t="shared" si="0"/>
        <v>150.23255813953489</v>
      </c>
      <c r="G13" s="162"/>
      <c r="H13" s="162"/>
    </row>
    <row r="14" spans="2:8" s="9" customFormat="1" ht="11.25" customHeight="1" x14ac:dyDescent="0.2">
      <c r="B14" s="117" t="s">
        <v>581</v>
      </c>
      <c r="C14" s="21">
        <v>0.78749999999999998</v>
      </c>
      <c r="D14" s="156">
        <v>15.25</v>
      </c>
      <c r="E14" s="94">
        <v>2.8214285700000001</v>
      </c>
      <c r="F14" s="94">
        <f t="shared" si="0"/>
        <v>146.51162790697674</v>
      </c>
      <c r="G14" s="162"/>
      <c r="H14" s="162"/>
    </row>
    <row r="15" spans="2:8" s="9" customFormat="1" ht="11.25" customHeight="1" x14ac:dyDescent="0.2">
      <c r="B15" s="117" t="s">
        <v>584</v>
      </c>
      <c r="C15" s="21">
        <v>0.77500000000000002</v>
      </c>
      <c r="D15" s="156">
        <v>0.75</v>
      </c>
      <c r="E15" s="94">
        <v>2.1785714299999999</v>
      </c>
      <c r="F15" s="94">
        <f t="shared" si="0"/>
        <v>144.18604651162792</v>
      </c>
      <c r="G15" s="162"/>
      <c r="H15" s="162"/>
    </row>
    <row r="16" spans="2:8" s="9" customFormat="1" ht="11.25" customHeight="1" x14ac:dyDescent="0.2">
      <c r="B16" s="117" t="s">
        <v>649</v>
      </c>
      <c r="C16" s="21">
        <v>0.77</v>
      </c>
      <c r="D16" s="156">
        <v>1.25</v>
      </c>
      <c r="E16" s="94">
        <v>2.3928571399999998</v>
      </c>
      <c r="F16" s="94">
        <f t="shared" si="0"/>
        <v>143.2558139534884</v>
      </c>
      <c r="G16" s="162"/>
      <c r="H16" s="162"/>
    </row>
    <row r="17" spans="2:18" ht="11.25" customHeight="1" x14ac:dyDescent="0.2">
      <c r="B17" s="121" t="s">
        <v>118</v>
      </c>
      <c r="C17" s="29">
        <v>0.71750000000000003</v>
      </c>
      <c r="D17" s="155">
        <v>3.25</v>
      </c>
      <c r="E17" s="171">
        <v>2.0714285700000001</v>
      </c>
      <c r="F17" s="171">
        <f t="shared" si="0"/>
        <v>133.48837209302326</v>
      </c>
      <c r="G17" s="162"/>
      <c r="H17" s="162"/>
      <c r="I17" s="9"/>
      <c r="J17" s="9"/>
      <c r="K17" s="9"/>
      <c r="L17" s="9"/>
      <c r="M17" s="9"/>
      <c r="N17" s="9"/>
      <c r="O17" s="9"/>
      <c r="P17" s="9"/>
      <c r="Q17" s="9"/>
    </row>
    <row r="18" spans="2:18" ht="11.25" customHeight="1" x14ac:dyDescent="0.2">
      <c r="B18" s="117" t="s">
        <v>654</v>
      </c>
      <c r="C18" s="21">
        <v>0.71</v>
      </c>
      <c r="D18" s="156">
        <v>4.25</v>
      </c>
      <c r="E18" s="94">
        <v>2.0714285700000001</v>
      </c>
      <c r="F18" s="94">
        <f t="shared" si="0"/>
        <v>132.09302325581396</v>
      </c>
      <c r="G18" s="162"/>
      <c r="H18" s="162"/>
      <c r="I18" s="9"/>
      <c r="J18" s="9"/>
      <c r="K18" s="9"/>
      <c r="L18" s="9"/>
      <c r="M18" s="9"/>
      <c r="N18" s="9"/>
      <c r="O18" s="9"/>
      <c r="P18" s="9"/>
      <c r="Q18" s="9"/>
    </row>
    <row r="19" spans="2:18" ht="11.25" customHeight="1" x14ac:dyDescent="0.2">
      <c r="B19" s="117" t="s">
        <v>651</v>
      </c>
      <c r="C19" s="21">
        <v>0.70750000000000002</v>
      </c>
      <c r="D19" s="156">
        <v>1.5</v>
      </c>
      <c r="E19" s="94">
        <v>1.96428571</v>
      </c>
      <c r="F19" s="94">
        <f t="shared" si="0"/>
        <v>131.62790697674421</v>
      </c>
      <c r="G19" s="162"/>
      <c r="H19" s="162"/>
      <c r="I19" s="9"/>
      <c r="J19" s="9"/>
      <c r="K19" s="9"/>
      <c r="L19" s="9"/>
      <c r="M19" s="9"/>
      <c r="N19" s="9"/>
      <c r="O19" s="9"/>
      <c r="P19" s="9"/>
      <c r="Q19" s="9"/>
    </row>
    <row r="20" spans="2:18" ht="11.25" customHeight="1" x14ac:dyDescent="0.2">
      <c r="B20" s="117" t="s">
        <v>582</v>
      </c>
      <c r="C20" s="21">
        <v>0.68</v>
      </c>
      <c r="D20" s="156">
        <v>1</v>
      </c>
      <c r="E20" s="94">
        <v>2.1785714299999999</v>
      </c>
      <c r="F20" s="94">
        <f t="shared" si="0"/>
        <v>126.51162790697677</v>
      </c>
      <c r="G20" s="162"/>
      <c r="H20" s="162"/>
      <c r="I20" s="9"/>
      <c r="J20" s="9"/>
      <c r="K20" s="9"/>
      <c r="L20" s="9"/>
      <c r="M20" s="9"/>
      <c r="N20" s="9"/>
      <c r="O20" s="9"/>
      <c r="P20" s="9"/>
      <c r="Q20" s="9"/>
    </row>
    <row r="21" spans="2:18" ht="11.25" customHeight="1" x14ac:dyDescent="0.2">
      <c r="B21" s="117" t="s">
        <v>650</v>
      </c>
      <c r="C21" s="21">
        <v>0.65500000000000003</v>
      </c>
      <c r="D21" s="156">
        <v>1.75</v>
      </c>
      <c r="E21" s="94">
        <v>2.0714285700000001</v>
      </c>
      <c r="F21" s="94">
        <f t="shared" si="0"/>
        <v>121.86046511627909</v>
      </c>
      <c r="G21" s="162"/>
      <c r="H21" s="162"/>
      <c r="I21" s="9"/>
      <c r="J21" s="9"/>
      <c r="K21" s="9"/>
      <c r="L21" s="9"/>
      <c r="M21" s="9"/>
      <c r="N21" s="9"/>
      <c r="O21" s="9"/>
      <c r="P21" s="9"/>
      <c r="Q21" s="9"/>
    </row>
    <row r="22" spans="2:18" ht="11.25" customHeight="1" x14ac:dyDescent="0.2">
      <c r="B22" s="117" t="s">
        <v>653</v>
      </c>
      <c r="C22" s="21">
        <v>0.62749999999999995</v>
      </c>
      <c r="D22" s="156">
        <v>7.5</v>
      </c>
      <c r="E22" s="94">
        <v>1.75</v>
      </c>
      <c r="F22" s="94">
        <f t="shared" si="0"/>
        <v>116.74418604651163</v>
      </c>
      <c r="G22" s="162"/>
      <c r="H22" s="162"/>
      <c r="I22" s="9"/>
      <c r="J22" s="9"/>
      <c r="K22" s="9"/>
      <c r="L22" s="9"/>
      <c r="M22" s="9"/>
      <c r="N22" s="9"/>
      <c r="O22" s="9"/>
      <c r="P22" s="9"/>
      <c r="Q22" s="9"/>
    </row>
    <row r="23" spans="2:18" ht="11.25" customHeight="1" x14ac:dyDescent="0.2">
      <c r="B23" s="117" t="s">
        <v>7</v>
      </c>
      <c r="C23" s="21">
        <v>0.53749999999999998</v>
      </c>
      <c r="D23" s="156">
        <v>2.75</v>
      </c>
      <c r="E23" s="94">
        <v>1.4285714300000001</v>
      </c>
      <c r="F23" s="94">
        <f>C23/C$23*100</f>
        <v>100</v>
      </c>
      <c r="G23" s="162"/>
      <c r="H23" s="162"/>
      <c r="I23" s="9"/>
      <c r="J23" s="9"/>
      <c r="K23" s="9"/>
      <c r="L23" s="9"/>
      <c r="M23" s="9"/>
      <c r="N23" s="9"/>
      <c r="O23" s="9"/>
      <c r="P23" s="9"/>
      <c r="Q23" s="9"/>
    </row>
    <row r="24" spans="2:18" ht="11.25" customHeight="1" x14ac:dyDescent="0.2">
      <c r="B24" s="117" t="s">
        <v>646</v>
      </c>
      <c r="C24" s="21">
        <v>0.39</v>
      </c>
      <c r="D24" s="156">
        <v>0</v>
      </c>
      <c r="E24" s="94">
        <v>1</v>
      </c>
      <c r="F24" s="94">
        <f t="shared" ref="F24:F25" si="1">C24/C$23*100</f>
        <v>72.558139534883722</v>
      </c>
      <c r="G24" s="162"/>
      <c r="H24" s="162"/>
      <c r="I24" s="9"/>
      <c r="J24" s="9"/>
      <c r="K24" s="9"/>
      <c r="L24" s="9"/>
      <c r="M24" s="9"/>
      <c r="N24" s="9"/>
      <c r="O24" s="9"/>
      <c r="P24" s="9"/>
      <c r="Q24" s="9"/>
    </row>
    <row r="25" spans="2:18" ht="11.25" customHeight="1" x14ac:dyDescent="0.2">
      <c r="B25" s="117" t="s">
        <v>652</v>
      </c>
      <c r="C25" s="21">
        <v>0.34</v>
      </c>
      <c r="D25" s="156">
        <v>0</v>
      </c>
      <c r="E25" s="94">
        <v>1</v>
      </c>
      <c r="F25" s="94">
        <f t="shared" si="1"/>
        <v>63.255813953488385</v>
      </c>
      <c r="G25" s="162"/>
      <c r="H25" s="162"/>
      <c r="I25" s="9"/>
      <c r="J25" s="9"/>
      <c r="K25" s="9"/>
      <c r="L25" s="9"/>
      <c r="M25" s="9"/>
      <c r="N25" s="9"/>
      <c r="O25" s="9"/>
      <c r="P25" s="9"/>
      <c r="Q25" s="9"/>
    </row>
    <row r="26" spans="2:18" ht="11.25" customHeight="1" x14ac:dyDescent="0.2">
      <c r="B26" s="121" t="s">
        <v>74</v>
      </c>
      <c r="C26" s="29" t="s">
        <v>74</v>
      </c>
      <c r="D26" s="32" t="s">
        <v>74</v>
      </c>
      <c r="E26" s="80"/>
      <c r="F26" s="171"/>
      <c r="G26" s="162"/>
      <c r="H26" s="162"/>
      <c r="I26" s="9"/>
      <c r="J26" s="9"/>
      <c r="K26" s="9"/>
      <c r="L26" s="9"/>
      <c r="M26" s="9"/>
      <c r="N26" s="9"/>
      <c r="O26" s="9"/>
      <c r="P26" s="9"/>
      <c r="Q26" s="9"/>
    </row>
    <row r="27" spans="2:18" ht="11.25" customHeight="1" x14ac:dyDescent="0.2">
      <c r="B27" s="117" t="s">
        <v>75</v>
      </c>
      <c r="C27" s="21">
        <v>0.78322899999999995</v>
      </c>
      <c r="D27" s="156">
        <v>4.1354170000000003</v>
      </c>
      <c r="E27" s="94">
        <v>2.25</v>
      </c>
      <c r="F27" s="94"/>
      <c r="G27" s="162"/>
      <c r="H27" s="162"/>
      <c r="I27" s="9"/>
      <c r="J27" s="9"/>
      <c r="K27" s="9"/>
      <c r="L27" s="9"/>
      <c r="M27" s="9"/>
      <c r="N27" s="9"/>
      <c r="O27" s="9"/>
      <c r="P27" s="9"/>
      <c r="Q27" s="9"/>
    </row>
    <row r="28" spans="2:18" ht="11.25" customHeight="1" x14ac:dyDescent="0.2">
      <c r="B28" s="117" t="s">
        <v>76</v>
      </c>
      <c r="C28" s="21">
        <v>0.2969</v>
      </c>
      <c r="D28" s="156">
        <v>5.8377999999999997</v>
      </c>
      <c r="E28" s="94">
        <v>0.87090000000000001</v>
      </c>
      <c r="F28" s="94"/>
      <c r="G28" s="162"/>
      <c r="H28" s="162"/>
      <c r="I28" s="9"/>
      <c r="J28" s="9"/>
      <c r="K28" s="9"/>
      <c r="L28" s="9"/>
      <c r="M28" s="9"/>
      <c r="N28" s="9"/>
      <c r="O28" s="9"/>
      <c r="P28" s="9"/>
      <c r="Q28" s="9"/>
    </row>
    <row r="29" spans="2:18" ht="11.25" customHeight="1" thickBot="1" x14ac:dyDescent="0.25">
      <c r="B29" s="120" t="s">
        <v>78</v>
      </c>
      <c r="C29" s="106">
        <v>26.867550000000001</v>
      </c>
      <c r="D29" s="152">
        <v>100.0453</v>
      </c>
      <c r="E29" s="106">
        <v>27.431349999999998</v>
      </c>
      <c r="F29" s="106"/>
      <c r="G29" s="162"/>
      <c r="H29" s="162"/>
      <c r="I29" s="9"/>
      <c r="J29" s="9"/>
      <c r="K29" s="9"/>
      <c r="L29" s="9"/>
      <c r="M29" s="9"/>
      <c r="N29" s="9"/>
      <c r="O29" s="9"/>
      <c r="P29" s="9"/>
      <c r="Q29" s="9"/>
    </row>
    <row r="30" spans="2:18" ht="11.25" customHeight="1" x14ac:dyDescent="0.2">
      <c r="B30" s="317" t="s">
        <v>233</v>
      </c>
      <c r="C30" s="318"/>
      <c r="D30" s="318"/>
      <c r="E30" s="318"/>
      <c r="F30" s="319"/>
      <c r="G30" s="162"/>
      <c r="H30" s="162"/>
      <c r="I30" s="9"/>
      <c r="J30" s="9"/>
      <c r="K30" s="9"/>
      <c r="L30" s="9"/>
      <c r="M30" s="9"/>
      <c r="N30" s="9"/>
      <c r="O30" s="9"/>
      <c r="P30" s="9"/>
      <c r="Q30" s="9"/>
    </row>
    <row r="31" spans="2:18" ht="11.25" customHeight="1" thickBot="1" x14ac:dyDescent="0.25">
      <c r="B31" s="326" t="s">
        <v>661</v>
      </c>
      <c r="C31" s="327"/>
      <c r="D31" s="327"/>
      <c r="E31" s="327"/>
      <c r="F31" s="328"/>
      <c r="G31" s="128"/>
      <c r="H31" s="128"/>
      <c r="I31" s="128"/>
      <c r="J31" s="128"/>
      <c r="K31" s="128"/>
      <c r="L31" s="128"/>
      <c r="M31" s="128"/>
      <c r="N31" s="128"/>
      <c r="O31" s="128"/>
      <c r="P31" s="128"/>
      <c r="Q31" s="162"/>
      <c r="R31" s="162"/>
    </row>
    <row r="32" spans="2:18" ht="11.25" customHeight="1" x14ac:dyDescent="0.2">
      <c r="B32" s="128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28"/>
      <c r="Q32" s="162"/>
      <c r="R32" s="162"/>
    </row>
    <row r="33" spans="2:18" ht="11.25" customHeight="1" thickBot="1" x14ac:dyDescent="0.25">
      <c r="B33" s="162"/>
      <c r="C33" s="162"/>
      <c r="D33" s="162"/>
      <c r="E33" s="162"/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62"/>
      <c r="Q33" s="162"/>
      <c r="R33" s="162"/>
    </row>
    <row r="34" spans="2:18" ht="20.5" thickBot="1" x14ac:dyDescent="0.25">
      <c r="B34" s="47" t="s">
        <v>614</v>
      </c>
      <c r="C34" s="50" t="s">
        <v>686</v>
      </c>
      <c r="D34" s="79" t="s">
        <v>396</v>
      </c>
      <c r="E34" s="46"/>
      <c r="F34" s="46"/>
      <c r="G34" s="46"/>
      <c r="H34" s="9"/>
      <c r="I34" s="9"/>
      <c r="J34" s="9"/>
      <c r="K34" s="9"/>
      <c r="L34" s="9"/>
      <c r="M34" s="9"/>
      <c r="N34" s="9"/>
      <c r="O34" s="9"/>
      <c r="P34" s="9"/>
      <c r="Q34" s="9"/>
    </row>
    <row r="35" spans="2:18" ht="11.25" customHeight="1" x14ac:dyDescent="0.2">
      <c r="B35" s="52" t="s">
        <v>646</v>
      </c>
      <c r="C35" s="21"/>
      <c r="D35" s="94"/>
      <c r="E35" s="46"/>
      <c r="F35" s="46"/>
      <c r="G35" s="46"/>
      <c r="H35" s="9"/>
      <c r="I35" s="9"/>
      <c r="J35" s="9"/>
      <c r="K35" s="9"/>
      <c r="L35" s="9"/>
      <c r="M35" s="9"/>
      <c r="N35" s="9"/>
      <c r="O35" s="9"/>
      <c r="P35" s="9"/>
      <c r="Q35" s="9"/>
    </row>
    <row r="36" spans="2:18" x14ac:dyDescent="0.2">
      <c r="B36" s="52" t="s">
        <v>450</v>
      </c>
      <c r="C36" s="94"/>
      <c r="D36" s="94"/>
      <c r="E36" s="46"/>
      <c r="F36" s="46"/>
      <c r="G36" s="46"/>
      <c r="H36" s="9"/>
      <c r="I36" s="9"/>
      <c r="J36" s="9"/>
      <c r="K36" s="9"/>
      <c r="L36" s="9"/>
      <c r="M36" s="9"/>
      <c r="N36" s="9"/>
      <c r="O36" s="9"/>
      <c r="P36" s="9"/>
      <c r="Q36" s="9"/>
    </row>
    <row r="37" spans="2:18" x14ac:dyDescent="0.2">
      <c r="B37" s="52" t="s">
        <v>480</v>
      </c>
      <c r="C37" s="94"/>
      <c r="D37" s="94"/>
      <c r="E37" s="46"/>
      <c r="F37" s="46"/>
      <c r="G37" s="46"/>
      <c r="H37" s="9"/>
      <c r="I37" s="9"/>
      <c r="J37" s="9"/>
      <c r="K37" s="9"/>
      <c r="L37" s="9"/>
      <c r="M37" s="9"/>
      <c r="N37" s="9"/>
      <c r="O37" s="9"/>
      <c r="P37" s="9"/>
      <c r="Q37" s="9"/>
    </row>
    <row r="38" spans="2:18" x14ac:dyDescent="0.2">
      <c r="B38" s="52" t="s">
        <v>481</v>
      </c>
      <c r="C38" s="94"/>
      <c r="D38" s="94"/>
      <c r="E38" s="46"/>
      <c r="F38" s="46"/>
      <c r="G38" s="46"/>
      <c r="H38" s="9"/>
      <c r="I38" s="9"/>
      <c r="J38" s="9"/>
      <c r="K38" s="9"/>
      <c r="L38" s="9"/>
      <c r="M38" s="9"/>
      <c r="N38" s="9"/>
      <c r="O38" s="9"/>
      <c r="P38" s="9"/>
      <c r="Q38" s="9"/>
    </row>
    <row r="39" spans="2:18" x14ac:dyDescent="0.2">
      <c r="B39" s="52" t="s">
        <v>482</v>
      </c>
      <c r="C39" s="21"/>
      <c r="D39" s="94"/>
      <c r="E39" s="46"/>
      <c r="F39" s="46"/>
      <c r="G39" s="46"/>
      <c r="H39" s="9"/>
      <c r="I39" s="9"/>
      <c r="J39" s="9"/>
      <c r="K39" s="9"/>
      <c r="L39" s="9"/>
      <c r="M39" s="9"/>
      <c r="N39" s="9"/>
      <c r="O39" s="9"/>
      <c r="P39" s="9"/>
      <c r="Q39" s="9"/>
    </row>
    <row r="40" spans="2:18" x14ac:dyDescent="0.2">
      <c r="B40" s="52" t="s">
        <v>582</v>
      </c>
      <c r="C40" s="21"/>
      <c r="D40" s="94"/>
      <c r="E40" s="46"/>
      <c r="F40" s="46"/>
      <c r="G40" s="46"/>
      <c r="H40" s="9"/>
      <c r="I40" s="9"/>
      <c r="J40" s="9"/>
      <c r="K40" s="9"/>
      <c r="L40" s="9"/>
      <c r="M40" s="9"/>
      <c r="N40" s="9"/>
      <c r="O40" s="9"/>
      <c r="P40" s="9"/>
      <c r="Q40" s="9"/>
    </row>
    <row r="41" spans="2:18" x14ac:dyDescent="0.2">
      <c r="B41" s="52" t="s">
        <v>583</v>
      </c>
      <c r="C41" s="94"/>
      <c r="D41" s="94"/>
      <c r="E41" s="46"/>
      <c r="F41" s="46"/>
      <c r="G41" s="46"/>
      <c r="H41" s="9"/>
      <c r="I41" s="9"/>
      <c r="J41" s="9"/>
      <c r="K41" s="9"/>
      <c r="L41" s="9"/>
      <c r="M41" s="9"/>
      <c r="N41" s="9"/>
      <c r="O41" s="9"/>
      <c r="P41" s="9"/>
      <c r="Q41" s="9"/>
    </row>
    <row r="42" spans="2:18" x14ac:dyDescent="0.2">
      <c r="B42" s="52" t="s">
        <v>584</v>
      </c>
      <c r="C42" s="101"/>
      <c r="D42" s="94"/>
      <c r="E42" s="46"/>
      <c r="F42" s="46"/>
      <c r="G42" s="46"/>
      <c r="H42" s="9"/>
      <c r="I42" s="9"/>
      <c r="J42" s="9"/>
      <c r="K42" s="9"/>
      <c r="L42" s="9"/>
      <c r="M42" s="9"/>
      <c r="N42" s="9"/>
      <c r="O42" s="9"/>
      <c r="P42" s="9"/>
      <c r="Q42" s="9"/>
    </row>
    <row r="43" spans="2:18" x14ac:dyDescent="0.2">
      <c r="B43" s="52" t="s">
        <v>649</v>
      </c>
      <c r="C43" s="101"/>
      <c r="D43" s="94"/>
      <c r="E43" s="46"/>
      <c r="F43" s="46"/>
      <c r="G43" s="46"/>
      <c r="H43" s="9"/>
      <c r="I43" s="9"/>
      <c r="J43" s="9"/>
      <c r="K43" s="9"/>
      <c r="L43" s="9"/>
      <c r="M43" s="9"/>
      <c r="N43" s="9"/>
      <c r="O43" s="9"/>
      <c r="P43" s="9"/>
      <c r="Q43" s="9"/>
    </row>
    <row r="44" spans="2:18" x14ac:dyDescent="0.2">
      <c r="B44" s="52" t="s">
        <v>650</v>
      </c>
      <c r="C44" s="101"/>
      <c r="D44" s="94"/>
      <c r="E44" s="46"/>
      <c r="F44" s="46"/>
      <c r="G44" s="46"/>
      <c r="H44" s="9"/>
      <c r="I44" s="9"/>
      <c r="J44" s="9"/>
      <c r="K44" s="9"/>
      <c r="L44" s="9"/>
      <c r="M44" s="9"/>
      <c r="N44" s="9"/>
      <c r="O44" s="9"/>
      <c r="P44" s="9"/>
      <c r="Q44" s="9"/>
    </row>
    <row r="45" spans="2:18" x14ac:dyDescent="0.2">
      <c r="B45" s="52" t="s">
        <v>651</v>
      </c>
      <c r="C45" s="21"/>
      <c r="D45" s="94"/>
      <c r="E45" s="46"/>
      <c r="F45" s="46"/>
      <c r="G45" s="46"/>
      <c r="H45" s="9"/>
      <c r="I45" s="9"/>
      <c r="J45" s="9"/>
      <c r="K45" s="9"/>
      <c r="L45" s="9"/>
      <c r="M45" s="9"/>
      <c r="N45" s="9"/>
      <c r="O45" s="9"/>
      <c r="P45" s="9"/>
      <c r="Q45" s="9"/>
    </row>
    <row r="46" spans="2:18" x14ac:dyDescent="0.2">
      <c r="B46" s="52" t="s">
        <v>652</v>
      </c>
      <c r="C46" s="94"/>
      <c r="D46" s="94"/>
      <c r="E46" s="46"/>
      <c r="F46" s="46"/>
      <c r="G46" s="46"/>
      <c r="H46" s="9"/>
      <c r="I46" s="9"/>
      <c r="J46" s="9"/>
      <c r="K46" s="9"/>
      <c r="L46" s="9"/>
      <c r="M46" s="9"/>
      <c r="N46" s="9"/>
      <c r="O46" s="9"/>
      <c r="P46" s="9"/>
      <c r="Q46" s="9"/>
    </row>
    <row r="47" spans="2:18" x14ac:dyDescent="0.2">
      <c r="B47" s="52" t="s">
        <v>653</v>
      </c>
      <c r="C47" s="101"/>
      <c r="D47" s="94"/>
      <c r="E47" s="46"/>
      <c r="F47" s="46"/>
      <c r="G47" s="46"/>
      <c r="H47" s="9"/>
      <c r="I47" s="9"/>
      <c r="J47" s="9"/>
      <c r="K47" s="9"/>
      <c r="L47" s="9"/>
      <c r="M47" s="9"/>
      <c r="N47" s="9"/>
      <c r="O47" s="9"/>
      <c r="P47" s="9"/>
      <c r="Q47" s="9"/>
    </row>
    <row r="48" spans="2:18" x14ac:dyDescent="0.2">
      <c r="B48" s="52" t="s">
        <v>654</v>
      </c>
      <c r="C48" s="94"/>
      <c r="D48" s="94"/>
      <c r="E48" s="46"/>
      <c r="F48" s="46"/>
      <c r="G48" s="46"/>
      <c r="H48" s="9"/>
      <c r="I48" s="9"/>
      <c r="J48" s="9"/>
      <c r="K48" s="9"/>
      <c r="L48" s="9"/>
      <c r="M48" s="9"/>
      <c r="N48" s="9"/>
      <c r="O48" s="9"/>
      <c r="P48" s="9"/>
      <c r="Q48" s="9"/>
    </row>
    <row r="49" spans="2:17" x14ac:dyDescent="0.2">
      <c r="B49" s="52" t="s">
        <v>80</v>
      </c>
      <c r="C49" s="94"/>
      <c r="D49" s="94"/>
      <c r="E49" s="46"/>
      <c r="F49" s="46"/>
      <c r="G49" s="46"/>
      <c r="H49" s="9"/>
      <c r="I49" s="9"/>
      <c r="J49" s="9"/>
      <c r="K49" s="9"/>
      <c r="L49" s="9"/>
      <c r="M49" s="9"/>
      <c r="N49" s="9"/>
      <c r="O49" s="9"/>
      <c r="P49" s="9"/>
      <c r="Q49" s="9"/>
    </row>
    <row r="50" spans="2:17" x14ac:dyDescent="0.2">
      <c r="B50" s="52" t="s">
        <v>34</v>
      </c>
      <c r="C50" s="94"/>
      <c r="D50" s="94"/>
      <c r="E50" s="46"/>
      <c r="F50" s="46"/>
      <c r="G50" s="46"/>
      <c r="H50" s="9"/>
      <c r="I50" s="9"/>
      <c r="J50" s="9"/>
      <c r="K50" s="9"/>
      <c r="L50" s="9"/>
      <c r="M50" s="9"/>
      <c r="N50" s="9"/>
      <c r="O50" s="9"/>
      <c r="P50" s="9"/>
      <c r="Q50" s="9"/>
    </row>
    <row r="51" spans="2:17" ht="11.25" customHeight="1" x14ac:dyDescent="0.2">
      <c r="B51" s="52" t="s">
        <v>581</v>
      </c>
      <c r="C51" s="21"/>
      <c r="D51" s="94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</row>
    <row r="52" spans="2:17" x14ac:dyDescent="0.2">
      <c r="B52" s="52" t="s">
        <v>7</v>
      </c>
      <c r="C52" s="94"/>
      <c r="D52" s="94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</row>
    <row r="53" spans="2:17" x14ac:dyDescent="0.2">
      <c r="B53" s="52" t="s">
        <v>647</v>
      </c>
      <c r="C53" s="94"/>
      <c r="D53" s="94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</row>
    <row r="54" spans="2:17" x14ac:dyDescent="0.2">
      <c r="B54" s="52" t="s">
        <v>15</v>
      </c>
      <c r="C54" s="101"/>
      <c r="D54" s="94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</row>
    <row r="55" spans="2:17" x14ac:dyDescent="0.2">
      <c r="B55" s="52"/>
      <c r="C55" s="172"/>
      <c r="D55" s="52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</row>
    <row r="56" spans="2:17" x14ac:dyDescent="0.2">
      <c r="B56" s="52" t="s">
        <v>11</v>
      </c>
      <c r="C56" s="101"/>
      <c r="D56" s="101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</row>
    <row r="57" spans="2:17" x14ac:dyDescent="0.2">
      <c r="B57" s="52" t="s">
        <v>12</v>
      </c>
      <c r="C57" s="101"/>
      <c r="D57" s="101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</row>
    <row r="58" spans="2:17" ht="10.5" thickBot="1" x14ac:dyDescent="0.25">
      <c r="B58" s="55" t="s">
        <v>13</v>
      </c>
      <c r="C58" s="102"/>
      <c r="D58" s="102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</row>
    <row r="59" spans="2:17" ht="15" customHeight="1" x14ac:dyDescent="0.2">
      <c r="B59" s="329" t="s">
        <v>233</v>
      </c>
      <c r="C59" s="330"/>
      <c r="D59" s="331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</row>
    <row r="60" spans="2:17" ht="15.75" customHeight="1" thickBot="1" x14ac:dyDescent="0.25">
      <c r="B60" s="314" t="s">
        <v>687</v>
      </c>
      <c r="C60" s="315"/>
      <c r="D60" s="316"/>
      <c r="E60" s="46"/>
      <c r="F60" s="46"/>
      <c r="G60" s="46"/>
      <c r="H60" s="46"/>
      <c r="I60" s="46"/>
      <c r="J60" s="9"/>
      <c r="K60" s="9"/>
      <c r="L60" s="9"/>
      <c r="M60" s="9"/>
      <c r="N60" s="9"/>
      <c r="O60" s="9"/>
      <c r="P60" s="9"/>
      <c r="Q60" s="9"/>
    </row>
  </sheetData>
  <sortState xmlns:xlrd2="http://schemas.microsoft.com/office/spreadsheetml/2017/richdata2" ref="B35:D54">
    <sortCondition ref="B35:B54"/>
  </sortState>
  <mergeCells count="4">
    <mergeCell ref="B60:D60"/>
    <mergeCell ref="B59:D59"/>
    <mergeCell ref="B31:F31"/>
    <mergeCell ref="B30:F30"/>
  </mergeCells>
  <conditionalFormatting sqref="D2:D25">
    <cfRule type="colorScale" priority="5">
      <colorScale>
        <cfvo type="min"/>
        <cfvo type="max"/>
        <color rgb="FF00B050"/>
        <color rgb="FFFF66FF"/>
      </colorScale>
    </cfRule>
  </conditionalFormatting>
  <conditionalFormatting sqref="E2:E25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J44"/>
  <sheetViews>
    <sheetView topLeftCell="Q1" workbookViewId="0">
      <selection activeCell="AC1" sqref="AC1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9" width="7.7265625" style="46" customWidth="1"/>
    <col min="20" max="23" width="7.7265625" style="9" customWidth="1"/>
    <col min="24" max="24" width="8.453125" style="9" customWidth="1"/>
    <col min="25" max="53" width="7.7265625" style="9" customWidth="1"/>
    <col min="54" max="260" width="9.1796875" style="9"/>
    <col min="261" max="261" width="3.7265625" style="9" customWidth="1"/>
    <col min="262" max="262" width="30.7265625" style="9" customWidth="1"/>
    <col min="263" max="282" width="6.7265625" style="9" customWidth="1"/>
    <col min="283" max="289" width="5.7265625" style="9" customWidth="1"/>
    <col min="290" max="516" width="9.1796875" style="9"/>
    <col min="517" max="517" width="3.7265625" style="9" customWidth="1"/>
    <col min="518" max="518" width="30.7265625" style="9" customWidth="1"/>
    <col min="519" max="538" width="6.7265625" style="9" customWidth="1"/>
    <col min="539" max="545" width="5.7265625" style="9" customWidth="1"/>
    <col min="546" max="772" width="9.1796875" style="9"/>
    <col min="773" max="773" width="3.7265625" style="9" customWidth="1"/>
    <col min="774" max="774" width="30.7265625" style="9" customWidth="1"/>
    <col min="775" max="794" width="6.7265625" style="9" customWidth="1"/>
    <col min="795" max="801" width="5.7265625" style="9" customWidth="1"/>
    <col min="802" max="1028" width="9.1796875" style="9"/>
    <col min="1029" max="1029" width="3.7265625" style="9" customWidth="1"/>
    <col min="1030" max="1030" width="30.7265625" style="9" customWidth="1"/>
    <col min="1031" max="1050" width="6.7265625" style="9" customWidth="1"/>
    <col min="1051" max="1057" width="5.7265625" style="9" customWidth="1"/>
    <col min="1058" max="1284" width="9.1796875" style="9"/>
    <col min="1285" max="1285" width="3.7265625" style="9" customWidth="1"/>
    <col min="1286" max="1286" width="30.7265625" style="9" customWidth="1"/>
    <col min="1287" max="1306" width="6.7265625" style="9" customWidth="1"/>
    <col min="1307" max="1313" width="5.7265625" style="9" customWidth="1"/>
    <col min="1314" max="1540" width="9.1796875" style="9"/>
    <col min="1541" max="1541" width="3.7265625" style="9" customWidth="1"/>
    <col min="1542" max="1542" width="30.7265625" style="9" customWidth="1"/>
    <col min="1543" max="1562" width="6.7265625" style="9" customWidth="1"/>
    <col min="1563" max="1569" width="5.7265625" style="9" customWidth="1"/>
    <col min="1570" max="1796" width="9.1796875" style="9"/>
    <col min="1797" max="1797" width="3.7265625" style="9" customWidth="1"/>
    <col min="1798" max="1798" width="30.7265625" style="9" customWidth="1"/>
    <col min="1799" max="1818" width="6.7265625" style="9" customWidth="1"/>
    <col min="1819" max="1825" width="5.7265625" style="9" customWidth="1"/>
    <col min="1826" max="2052" width="9.1796875" style="9"/>
    <col min="2053" max="2053" width="3.7265625" style="9" customWidth="1"/>
    <col min="2054" max="2054" width="30.7265625" style="9" customWidth="1"/>
    <col min="2055" max="2074" width="6.7265625" style="9" customWidth="1"/>
    <col min="2075" max="2081" width="5.7265625" style="9" customWidth="1"/>
    <col min="2082" max="2308" width="9.1796875" style="9"/>
    <col min="2309" max="2309" width="3.7265625" style="9" customWidth="1"/>
    <col min="2310" max="2310" width="30.7265625" style="9" customWidth="1"/>
    <col min="2311" max="2330" width="6.7265625" style="9" customWidth="1"/>
    <col min="2331" max="2337" width="5.7265625" style="9" customWidth="1"/>
    <col min="2338" max="2564" width="9.1796875" style="9"/>
    <col min="2565" max="2565" width="3.7265625" style="9" customWidth="1"/>
    <col min="2566" max="2566" width="30.7265625" style="9" customWidth="1"/>
    <col min="2567" max="2586" width="6.7265625" style="9" customWidth="1"/>
    <col min="2587" max="2593" width="5.7265625" style="9" customWidth="1"/>
    <col min="2594" max="2820" width="9.1796875" style="9"/>
    <col min="2821" max="2821" width="3.7265625" style="9" customWidth="1"/>
    <col min="2822" max="2822" width="30.7265625" style="9" customWidth="1"/>
    <col min="2823" max="2842" width="6.7265625" style="9" customWidth="1"/>
    <col min="2843" max="2849" width="5.7265625" style="9" customWidth="1"/>
    <col min="2850" max="3076" width="9.1796875" style="9"/>
    <col min="3077" max="3077" width="3.7265625" style="9" customWidth="1"/>
    <col min="3078" max="3078" width="30.7265625" style="9" customWidth="1"/>
    <col min="3079" max="3098" width="6.7265625" style="9" customWidth="1"/>
    <col min="3099" max="3105" width="5.7265625" style="9" customWidth="1"/>
    <col min="3106" max="3332" width="9.1796875" style="9"/>
    <col min="3333" max="3333" width="3.7265625" style="9" customWidth="1"/>
    <col min="3334" max="3334" width="30.7265625" style="9" customWidth="1"/>
    <col min="3335" max="3354" width="6.7265625" style="9" customWidth="1"/>
    <col min="3355" max="3361" width="5.7265625" style="9" customWidth="1"/>
    <col min="3362" max="3588" width="9.1796875" style="9"/>
    <col min="3589" max="3589" width="3.7265625" style="9" customWidth="1"/>
    <col min="3590" max="3590" width="30.7265625" style="9" customWidth="1"/>
    <col min="3591" max="3610" width="6.7265625" style="9" customWidth="1"/>
    <col min="3611" max="3617" width="5.7265625" style="9" customWidth="1"/>
    <col min="3618" max="3844" width="9.1796875" style="9"/>
    <col min="3845" max="3845" width="3.7265625" style="9" customWidth="1"/>
    <col min="3846" max="3846" width="30.7265625" style="9" customWidth="1"/>
    <col min="3847" max="3866" width="6.7265625" style="9" customWidth="1"/>
    <col min="3867" max="3873" width="5.7265625" style="9" customWidth="1"/>
    <col min="3874" max="4100" width="9.1796875" style="9"/>
    <col min="4101" max="4101" width="3.7265625" style="9" customWidth="1"/>
    <col min="4102" max="4102" width="30.7265625" style="9" customWidth="1"/>
    <col min="4103" max="4122" width="6.7265625" style="9" customWidth="1"/>
    <col min="4123" max="4129" width="5.7265625" style="9" customWidth="1"/>
    <col min="4130" max="4356" width="9.1796875" style="9"/>
    <col min="4357" max="4357" width="3.7265625" style="9" customWidth="1"/>
    <col min="4358" max="4358" width="30.7265625" style="9" customWidth="1"/>
    <col min="4359" max="4378" width="6.7265625" style="9" customWidth="1"/>
    <col min="4379" max="4385" width="5.7265625" style="9" customWidth="1"/>
    <col min="4386" max="4612" width="9.1796875" style="9"/>
    <col min="4613" max="4613" width="3.7265625" style="9" customWidth="1"/>
    <col min="4614" max="4614" width="30.7265625" style="9" customWidth="1"/>
    <col min="4615" max="4634" width="6.7265625" style="9" customWidth="1"/>
    <col min="4635" max="4641" width="5.7265625" style="9" customWidth="1"/>
    <col min="4642" max="4868" width="9.1796875" style="9"/>
    <col min="4869" max="4869" width="3.7265625" style="9" customWidth="1"/>
    <col min="4870" max="4870" width="30.7265625" style="9" customWidth="1"/>
    <col min="4871" max="4890" width="6.7265625" style="9" customWidth="1"/>
    <col min="4891" max="4897" width="5.7265625" style="9" customWidth="1"/>
    <col min="4898" max="5124" width="9.1796875" style="9"/>
    <col min="5125" max="5125" width="3.7265625" style="9" customWidth="1"/>
    <col min="5126" max="5126" width="30.7265625" style="9" customWidth="1"/>
    <col min="5127" max="5146" width="6.7265625" style="9" customWidth="1"/>
    <col min="5147" max="5153" width="5.7265625" style="9" customWidth="1"/>
    <col min="5154" max="5380" width="9.1796875" style="9"/>
    <col min="5381" max="5381" width="3.7265625" style="9" customWidth="1"/>
    <col min="5382" max="5382" width="30.7265625" style="9" customWidth="1"/>
    <col min="5383" max="5402" width="6.7265625" style="9" customWidth="1"/>
    <col min="5403" max="5409" width="5.7265625" style="9" customWidth="1"/>
    <col min="5410" max="5636" width="9.1796875" style="9"/>
    <col min="5637" max="5637" width="3.7265625" style="9" customWidth="1"/>
    <col min="5638" max="5638" width="30.7265625" style="9" customWidth="1"/>
    <col min="5639" max="5658" width="6.7265625" style="9" customWidth="1"/>
    <col min="5659" max="5665" width="5.7265625" style="9" customWidth="1"/>
    <col min="5666" max="5892" width="9.1796875" style="9"/>
    <col min="5893" max="5893" width="3.7265625" style="9" customWidth="1"/>
    <col min="5894" max="5894" width="30.7265625" style="9" customWidth="1"/>
    <col min="5895" max="5914" width="6.7265625" style="9" customWidth="1"/>
    <col min="5915" max="5921" width="5.7265625" style="9" customWidth="1"/>
    <col min="5922" max="6148" width="9.1796875" style="9"/>
    <col min="6149" max="6149" width="3.7265625" style="9" customWidth="1"/>
    <col min="6150" max="6150" width="30.7265625" style="9" customWidth="1"/>
    <col min="6151" max="6170" width="6.7265625" style="9" customWidth="1"/>
    <col min="6171" max="6177" width="5.7265625" style="9" customWidth="1"/>
    <col min="6178" max="6404" width="9.1796875" style="9"/>
    <col min="6405" max="6405" width="3.7265625" style="9" customWidth="1"/>
    <col min="6406" max="6406" width="30.7265625" style="9" customWidth="1"/>
    <col min="6407" max="6426" width="6.7265625" style="9" customWidth="1"/>
    <col min="6427" max="6433" width="5.7265625" style="9" customWidth="1"/>
    <col min="6434" max="6660" width="9.1796875" style="9"/>
    <col min="6661" max="6661" width="3.7265625" style="9" customWidth="1"/>
    <col min="6662" max="6662" width="30.7265625" style="9" customWidth="1"/>
    <col min="6663" max="6682" width="6.7265625" style="9" customWidth="1"/>
    <col min="6683" max="6689" width="5.7265625" style="9" customWidth="1"/>
    <col min="6690" max="6916" width="9.1796875" style="9"/>
    <col min="6917" max="6917" width="3.7265625" style="9" customWidth="1"/>
    <col min="6918" max="6918" width="30.7265625" style="9" customWidth="1"/>
    <col min="6919" max="6938" width="6.7265625" style="9" customWidth="1"/>
    <col min="6939" max="6945" width="5.7265625" style="9" customWidth="1"/>
    <col min="6946" max="7172" width="9.1796875" style="9"/>
    <col min="7173" max="7173" width="3.7265625" style="9" customWidth="1"/>
    <col min="7174" max="7174" width="30.7265625" style="9" customWidth="1"/>
    <col min="7175" max="7194" width="6.7265625" style="9" customWidth="1"/>
    <col min="7195" max="7201" width="5.7265625" style="9" customWidth="1"/>
    <col min="7202" max="7428" width="9.1796875" style="9"/>
    <col min="7429" max="7429" width="3.7265625" style="9" customWidth="1"/>
    <col min="7430" max="7430" width="30.7265625" style="9" customWidth="1"/>
    <col min="7431" max="7450" width="6.7265625" style="9" customWidth="1"/>
    <col min="7451" max="7457" width="5.7265625" style="9" customWidth="1"/>
    <col min="7458" max="7684" width="9.1796875" style="9"/>
    <col min="7685" max="7685" width="3.7265625" style="9" customWidth="1"/>
    <col min="7686" max="7686" width="30.7265625" style="9" customWidth="1"/>
    <col min="7687" max="7706" width="6.7265625" style="9" customWidth="1"/>
    <col min="7707" max="7713" width="5.7265625" style="9" customWidth="1"/>
    <col min="7714" max="7940" width="9.1796875" style="9"/>
    <col min="7941" max="7941" width="3.7265625" style="9" customWidth="1"/>
    <col min="7942" max="7942" width="30.7265625" style="9" customWidth="1"/>
    <col min="7943" max="7962" width="6.7265625" style="9" customWidth="1"/>
    <col min="7963" max="7969" width="5.7265625" style="9" customWidth="1"/>
    <col min="7970" max="8196" width="9.1796875" style="9"/>
    <col min="8197" max="8197" width="3.7265625" style="9" customWidth="1"/>
    <col min="8198" max="8198" width="30.7265625" style="9" customWidth="1"/>
    <col min="8199" max="8218" width="6.7265625" style="9" customWidth="1"/>
    <col min="8219" max="8225" width="5.7265625" style="9" customWidth="1"/>
    <col min="8226" max="8452" width="9.1796875" style="9"/>
    <col min="8453" max="8453" width="3.7265625" style="9" customWidth="1"/>
    <col min="8454" max="8454" width="30.7265625" style="9" customWidth="1"/>
    <col min="8455" max="8474" width="6.7265625" style="9" customWidth="1"/>
    <col min="8475" max="8481" width="5.7265625" style="9" customWidth="1"/>
    <col min="8482" max="8708" width="9.1796875" style="9"/>
    <col min="8709" max="8709" width="3.7265625" style="9" customWidth="1"/>
    <col min="8710" max="8710" width="30.7265625" style="9" customWidth="1"/>
    <col min="8711" max="8730" width="6.7265625" style="9" customWidth="1"/>
    <col min="8731" max="8737" width="5.7265625" style="9" customWidth="1"/>
    <col min="8738" max="8964" width="9.1796875" style="9"/>
    <col min="8965" max="8965" width="3.7265625" style="9" customWidth="1"/>
    <col min="8966" max="8966" width="30.7265625" style="9" customWidth="1"/>
    <col min="8967" max="8986" width="6.7265625" style="9" customWidth="1"/>
    <col min="8987" max="8993" width="5.7265625" style="9" customWidth="1"/>
    <col min="8994" max="9220" width="9.1796875" style="9"/>
    <col min="9221" max="9221" width="3.7265625" style="9" customWidth="1"/>
    <col min="9222" max="9222" width="30.7265625" style="9" customWidth="1"/>
    <col min="9223" max="9242" width="6.7265625" style="9" customWidth="1"/>
    <col min="9243" max="9249" width="5.7265625" style="9" customWidth="1"/>
    <col min="9250" max="9476" width="9.1796875" style="9"/>
    <col min="9477" max="9477" width="3.7265625" style="9" customWidth="1"/>
    <col min="9478" max="9478" width="30.7265625" style="9" customWidth="1"/>
    <col min="9479" max="9498" width="6.7265625" style="9" customWidth="1"/>
    <col min="9499" max="9505" width="5.7265625" style="9" customWidth="1"/>
    <col min="9506" max="9732" width="9.1796875" style="9"/>
    <col min="9733" max="9733" width="3.7265625" style="9" customWidth="1"/>
    <col min="9734" max="9734" width="30.7265625" style="9" customWidth="1"/>
    <col min="9735" max="9754" width="6.7265625" style="9" customWidth="1"/>
    <col min="9755" max="9761" width="5.7265625" style="9" customWidth="1"/>
    <col min="9762" max="9988" width="9.1796875" style="9"/>
    <col min="9989" max="9989" width="3.7265625" style="9" customWidth="1"/>
    <col min="9990" max="9990" width="30.7265625" style="9" customWidth="1"/>
    <col min="9991" max="10010" width="6.7265625" style="9" customWidth="1"/>
    <col min="10011" max="10017" width="5.7265625" style="9" customWidth="1"/>
    <col min="10018" max="10244" width="9.1796875" style="9"/>
    <col min="10245" max="10245" width="3.7265625" style="9" customWidth="1"/>
    <col min="10246" max="10246" width="30.7265625" style="9" customWidth="1"/>
    <col min="10247" max="10266" width="6.7265625" style="9" customWidth="1"/>
    <col min="10267" max="10273" width="5.7265625" style="9" customWidth="1"/>
    <col min="10274" max="10500" width="9.1796875" style="9"/>
    <col min="10501" max="10501" width="3.7265625" style="9" customWidth="1"/>
    <col min="10502" max="10502" width="30.7265625" style="9" customWidth="1"/>
    <col min="10503" max="10522" width="6.7265625" style="9" customWidth="1"/>
    <col min="10523" max="10529" width="5.7265625" style="9" customWidth="1"/>
    <col min="10530" max="10756" width="9.1796875" style="9"/>
    <col min="10757" max="10757" width="3.7265625" style="9" customWidth="1"/>
    <col min="10758" max="10758" width="30.7265625" style="9" customWidth="1"/>
    <col min="10759" max="10778" width="6.7265625" style="9" customWidth="1"/>
    <col min="10779" max="10785" width="5.7265625" style="9" customWidth="1"/>
    <col min="10786" max="11012" width="9.1796875" style="9"/>
    <col min="11013" max="11013" width="3.7265625" style="9" customWidth="1"/>
    <col min="11014" max="11014" width="30.7265625" style="9" customWidth="1"/>
    <col min="11015" max="11034" width="6.7265625" style="9" customWidth="1"/>
    <col min="11035" max="11041" width="5.7265625" style="9" customWidth="1"/>
    <col min="11042" max="11268" width="9.1796875" style="9"/>
    <col min="11269" max="11269" width="3.7265625" style="9" customWidth="1"/>
    <col min="11270" max="11270" width="30.7265625" style="9" customWidth="1"/>
    <col min="11271" max="11290" width="6.7265625" style="9" customWidth="1"/>
    <col min="11291" max="11297" width="5.7265625" style="9" customWidth="1"/>
    <col min="11298" max="11524" width="9.1796875" style="9"/>
    <col min="11525" max="11525" width="3.7265625" style="9" customWidth="1"/>
    <col min="11526" max="11526" width="30.7265625" style="9" customWidth="1"/>
    <col min="11527" max="11546" width="6.7265625" style="9" customWidth="1"/>
    <col min="11547" max="11553" width="5.7265625" style="9" customWidth="1"/>
    <col min="11554" max="11780" width="9.1796875" style="9"/>
    <col min="11781" max="11781" width="3.7265625" style="9" customWidth="1"/>
    <col min="11782" max="11782" width="30.7265625" style="9" customWidth="1"/>
    <col min="11783" max="11802" width="6.7265625" style="9" customWidth="1"/>
    <col min="11803" max="11809" width="5.7265625" style="9" customWidth="1"/>
    <col min="11810" max="12036" width="9.1796875" style="9"/>
    <col min="12037" max="12037" width="3.7265625" style="9" customWidth="1"/>
    <col min="12038" max="12038" width="30.7265625" style="9" customWidth="1"/>
    <col min="12039" max="12058" width="6.7265625" style="9" customWidth="1"/>
    <col min="12059" max="12065" width="5.7265625" style="9" customWidth="1"/>
    <col min="12066" max="12292" width="9.1796875" style="9"/>
    <col min="12293" max="12293" width="3.7265625" style="9" customWidth="1"/>
    <col min="12294" max="12294" width="30.7265625" style="9" customWidth="1"/>
    <col min="12295" max="12314" width="6.7265625" style="9" customWidth="1"/>
    <col min="12315" max="12321" width="5.7265625" style="9" customWidth="1"/>
    <col min="12322" max="12548" width="9.1796875" style="9"/>
    <col min="12549" max="12549" width="3.7265625" style="9" customWidth="1"/>
    <col min="12550" max="12550" width="30.7265625" style="9" customWidth="1"/>
    <col min="12551" max="12570" width="6.7265625" style="9" customWidth="1"/>
    <col min="12571" max="12577" width="5.7265625" style="9" customWidth="1"/>
    <col min="12578" max="12804" width="9.1796875" style="9"/>
    <col min="12805" max="12805" width="3.7265625" style="9" customWidth="1"/>
    <col min="12806" max="12806" width="30.7265625" style="9" customWidth="1"/>
    <col min="12807" max="12826" width="6.7265625" style="9" customWidth="1"/>
    <col min="12827" max="12833" width="5.7265625" style="9" customWidth="1"/>
    <col min="12834" max="13060" width="9.1796875" style="9"/>
    <col min="13061" max="13061" width="3.7265625" style="9" customWidth="1"/>
    <col min="13062" max="13062" width="30.7265625" style="9" customWidth="1"/>
    <col min="13063" max="13082" width="6.7265625" style="9" customWidth="1"/>
    <col min="13083" max="13089" width="5.7265625" style="9" customWidth="1"/>
    <col min="13090" max="13316" width="9.1796875" style="9"/>
    <col min="13317" max="13317" width="3.7265625" style="9" customWidth="1"/>
    <col min="13318" max="13318" width="30.7265625" style="9" customWidth="1"/>
    <col min="13319" max="13338" width="6.7265625" style="9" customWidth="1"/>
    <col min="13339" max="13345" width="5.7265625" style="9" customWidth="1"/>
    <col min="13346" max="13572" width="9.1796875" style="9"/>
    <col min="13573" max="13573" width="3.7265625" style="9" customWidth="1"/>
    <col min="13574" max="13574" width="30.7265625" style="9" customWidth="1"/>
    <col min="13575" max="13594" width="6.7265625" style="9" customWidth="1"/>
    <col min="13595" max="13601" width="5.7265625" style="9" customWidth="1"/>
    <col min="13602" max="13828" width="9.1796875" style="9"/>
    <col min="13829" max="13829" width="3.7265625" style="9" customWidth="1"/>
    <col min="13830" max="13830" width="30.7265625" style="9" customWidth="1"/>
    <col min="13831" max="13850" width="6.7265625" style="9" customWidth="1"/>
    <col min="13851" max="13857" width="5.7265625" style="9" customWidth="1"/>
    <col min="13858" max="14084" width="9.1796875" style="9"/>
    <col min="14085" max="14085" width="3.7265625" style="9" customWidth="1"/>
    <col min="14086" max="14086" width="30.7265625" style="9" customWidth="1"/>
    <col min="14087" max="14106" width="6.7265625" style="9" customWidth="1"/>
    <col min="14107" max="14113" width="5.7265625" style="9" customWidth="1"/>
    <col min="14114" max="14340" width="9.1796875" style="9"/>
    <col min="14341" max="14341" width="3.7265625" style="9" customWidth="1"/>
    <col min="14342" max="14342" width="30.7265625" style="9" customWidth="1"/>
    <col min="14343" max="14362" width="6.7265625" style="9" customWidth="1"/>
    <col min="14363" max="14369" width="5.7265625" style="9" customWidth="1"/>
    <col min="14370" max="14596" width="9.1796875" style="9"/>
    <col min="14597" max="14597" width="3.7265625" style="9" customWidth="1"/>
    <col min="14598" max="14598" width="30.7265625" style="9" customWidth="1"/>
    <col min="14599" max="14618" width="6.7265625" style="9" customWidth="1"/>
    <col min="14619" max="14625" width="5.7265625" style="9" customWidth="1"/>
    <col min="14626" max="14852" width="9.1796875" style="9"/>
    <col min="14853" max="14853" width="3.7265625" style="9" customWidth="1"/>
    <col min="14854" max="14854" width="30.7265625" style="9" customWidth="1"/>
    <col min="14855" max="14874" width="6.7265625" style="9" customWidth="1"/>
    <col min="14875" max="14881" width="5.7265625" style="9" customWidth="1"/>
    <col min="14882" max="15108" width="9.1796875" style="9"/>
    <col min="15109" max="15109" width="3.7265625" style="9" customWidth="1"/>
    <col min="15110" max="15110" width="30.7265625" style="9" customWidth="1"/>
    <col min="15111" max="15130" width="6.7265625" style="9" customWidth="1"/>
    <col min="15131" max="15137" width="5.7265625" style="9" customWidth="1"/>
    <col min="15138" max="15364" width="9.1796875" style="9"/>
    <col min="15365" max="15365" width="3.7265625" style="9" customWidth="1"/>
    <col min="15366" max="15366" width="30.7265625" style="9" customWidth="1"/>
    <col min="15367" max="15386" width="6.7265625" style="9" customWidth="1"/>
    <col min="15387" max="15393" width="5.7265625" style="9" customWidth="1"/>
    <col min="15394" max="15620" width="9.1796875" style="9"/>
    <col min="15621" max="15621" width="3.7265625" style="9" customWidth="1"/>
    <col min="15622" max="15622" width="30.7265625" style="9" customWidth="1"/>
    <col min="15623" max="15642" width="6.7265625" style="9" customWidth="1"/>
    <col min="15643" max="15649" width="5.7265625" style="9" customWidth="1"/>
    <col min="15650" max="15876" width="9.1796875" style="9"/>
    <col min="15877" max="15877" width="3.7265625" style="9" customWidth="1"/>
    <col min="15878" max="15878" width="30.7265625" style="9" customWidth="1"/>
    <col min="15879" max="15898" width="6.7265625" style="9" customWidth="1"/>
    <col min="15899" max="15905" width="5.7265625" style="9" customWidth="1"/>
    <col min="15906" max="16132" width="9.1796875" style="9"/>
    <col min="16133" max="16133" width="3.7265625" style="9" customWidth="1"/>
    <col min="16134" max="16134" width="30.7265625" style="9" customWidth="1"/>
    <col min="16135" max="16154" width="6.7265625" style="9" customWidth="1"/>
    <col min="16155" max="16161" width="5.7265625" style="9" customWidth="1"/>
    <col min="16162" max="16384" width="9.1796875" style="9"/>
  </cols>
  <sheetData>
    <row r="1" spans="2:36" ht="30.5" thickBot="1" x14ac:dyDescent="0.25">
      <c r="B1" s="47" t="s">
        <v>574</v>
      </c>
      <c r="C1" s="64" t="s">
        <v>575</v>
      </c>
      <c r="D1" s="65" t="s">
        <v>576</v>
      </c>
      <c r="E1" s="87" t="s">
        <v>577</v>
      </c>
      <c r="F1" s="50" t="s">
        <v>578</v>
      </c>
      <c r="G1" s="64" t="s">
        <v>630</v>
      </c>
      <c r="H1" s="65" t="s">
        <v>631</v>
      </c>
      <c r="I1" s="65" t="s">
        <v>632</v>
      </c>
      <c r="J1" s="87" t="s">
        <v>633</v>
      </c>
      <c r="K1" s="50" t="s">
        <v>634</v>
      </c>
      <c r="L1" s="50" t="s">
        <v>150</v>
      </c>
      <c r="M1" s="47" t="s">
        <v>574</v>
      </c>
      <c r="N1" s="64" t="s">
        <v>585</v>
      </c>
      <c r="O1" s="65" t="s">
        <v>586</v>
      </c>
      <c r="P1" s="87" t="s">
        <v>635</v>
      </c>
      <c r="Q1" s="87" t="s">
        <v>636</v>
      </c>
      <c r="R1" s="96" t="s">
        <v>637</v>
      </c>
      <c r="S1" s="47" t="s">
        <v>574</v>
      </c>
      <c r="T1" s="64" t="s">
        <v>587</v>
      </c>
      <c r="U1" s="65" t="s">
        <v>588</v>
      </c>
      <c r="V1" s="87" t="s">
        <v>642</v>
      </c>
      <c r="W1" s="87" t="s">
        <v>638</v>
      </c>
      <c r="X1" s="87" t="s">
        <v>639</v>
      </c>
      <c r="Y1" s="95" t="s">
        <v>640</v>
      </c>
      <c r="Z1" s="50" t="s">
        <v>465</v>
      </c>
      <c r="AA1" s="47" t="s">
        <v>574</v>
      </c>
      <c r="AB1" s="64" t="s">
        <v>589</v>
      </c>
      <c r="AC1" s="87" t="s">
        <v>590</v>
      </c>
      <c r="AD1" s="65" t="s">
        <v>591</v>
      </c>
      <c r="AE1" s="49" t="s">
        <v>641</v>
      </c>
      <c r="AF1" s="96" t="s">
        <v>394</v>
      </c>
      <c r="AG1" s="64" t="s">
        <v>643</v>
      </c>
      <c r="AH1" s="49" t="s">
        <v>644</v>
      </c>
      <c r="AI1" s="64" t="s">
        <v>645</v>
      </c>
      <c r="AJ1" s="79" t="s">
        <v>220</v>
      </c>
    </row>
    <row r="2" spans="2:36" x14ac:dyDescent="0.2">
      <c r="B2" s="51" t="s">
        <v>130</v>
      </c>
      <c r="C2" s="184">
        <v>1.72</v>
      </c>
      <c r="D2" s="235">
        <v>0.62250000000000005</v>
      </c>
      <c r="E2" s="234">
        <v>0.65500000000000003</v>
      </c>
      <c r="F2" s="188">
        <v>2.9975000000000001</v>
      </c>
      <c r="G2" s="184">
        <v>1.3574999999999999</v>
      </c>
      <c r="H2" s="234">
        <v>1.1425000000000001</v>
      </c>
      <c r="I2" s="234">
        <v>0.69</v>
      </c>
      <c r="J2" s="254">
        <v>0.53249999999999997</v>
      </c>
      <c r="K2" s="184">
        <v>3.7225000000000001</v>
      </c>
      <c r="L2" s="184">
        <v>6.72</v>
      </c>
      <c r="M2" s="51" t="s">
        <v>130</v>
      </c>
      <c r="N2" s="274">
        <v>99.5</v>
      </c>
      <c r="O2" s="272">
        <v>97.5</v>
      </c>
      <c r="P2" s="244">
        <v>89.25</v>
      </c>
      <c r="Q2" s="244">
        <v>85</v>
      </c>
      <c r="R2" s="243">
        <v>77.5</v>
      </c>
      <c r="S2" s="51" t="s">
        <v>130</v>
      </c>
      <c r="T2" s="274">
        <v>40</v>
      </c>
      <c r="U2" s="272">
        <v>7.5</v>
      </c>
      <c r="V2" s="244">
        <v>2.5</v>
      </c>
      <c r="W2" s="244">
        <v>2.25</v>
      </c>
      <c r="X2" s="244">
        <v>9.25</v>
      </c>
      <c r="Y2" s="277">
        <v>66.25</v>
      </c>
      <c r="Z2" s="263">
        <v>25.1</v>
      </c>
      <c r="AA2" s="51" t="s">
        <v>130</v>
      </c>
      <c r="AB2" s="245">
        <v>2.3333333299999999</v>
      </c>
      <c r="AC2" s="246">
        <v>2.1666666700000001</v>
      </c>
      <c r="AD2" s="248">
        <v>2.375</v>
      </c>
      <c r="AE2" s="255">
        <v>1.9</v>
      </c>
      <c r="AF2" s="247">
        <v>2.1549999999999998</v>
      </c>
      <c r="AG2" s="245">
        <v>2.2000000000000002</v>
      </c>
      <c r="AH2" s="255">
        <v>3</v>
      </c>
      <c r="AI2" s="247">
        <v>2.6</v>
      </c>
      <c r="AJ2" s="94">
        <f t="shared" ref="AJ2:AJ17" si="0">L2/L$17*100</f>
        <v>117.89473684210525</v>
      </c>
    </row>
    <row r="3" spans="2:36" x14ac:dyDescent="0.2">
      <c r="B3" s="52" t="s">
        <v>125</v>
      </c>
      <c r="C3" s="60">
        <v>1.5925</v>
      </c>
      <c r="D3" s="23">
        <v>0.54249999999999998</v>
      </c>
      <c r="E3" s="22">
        <v>0.58250000000000002</v>
      </c>
      <c r="F3" s="21">
        <v>2.7174999999999998</v>
      </c>
      <c r="G3" s="60">
        <v>1.5149999999999999</v>
      </c>
      <c r="H3" s="22">
        <v>1.28</v>
      </c>
      <c r="I3" s="22">
        <v>0.71250000000000002</v>
      </c>
      <c r="J3" s="24">
        <v>0.47249999999999998</v>
      </c>
      <c r="K3" s="60">
        <v>3.98</v>
      </c>
      <c r="L3" s="60">
        <v>6.6974999999999998</v>
      </c>
      <c r="M3" s="52" t="s">
        <v>125</v>
      </c>
      <c r="N3" s="83">
        <v>96.25</v>
      </c>
      <c r="O3" s="142">
        <v>98</v>
      </c>
      <c r="P3" s="88">
        <v>93</v>
      </c>
      <c r="Q3" s="88">
        <v>89.5</v>
      </c>
      <c r="R3" s="156">
        <v>68.75</v>
      </c>
      <c r="S3" s="52" t="s">
        <v>125</v>
      </c>
      <c r="T3" s="83">
        <v>11.25</v>
      </c>
      <c r="U3" s="142">
        <v>4.25</v>
      </c>
      <c r="V3" s="88">
        <v>4.75</v>
      </c>
      <c r="W3" s="88">
        <v>18.75</v>
      </c>
      <c r="X3" s="88">
        <v>18.75</v>
      </c>
      <c r="Y3" s="91">
        <v>66.25</v>
      </c>
      <c r="Z3" s="81">
        <v>21.05</v>
      </c>
      <c r="AA3" s="52" t="s">
        <v>125</v>
      </c>
      <c r="AB3" s="229">
        <v>2</v>
      </c>
      <c r="AC3" s="166">
        <v>1.5833333300000001</v>
      </c>
      <c r="AD3" s="240">
        <v>2.5</v>
      </c>
      <c r="AE3" s="221">
        <v>2.4</v>
      </c>
      <c r="AF3" s="169">
        <v>2.0966666699999998</v>
      </c>
      <c r="AG3" s="229">
        <v>3.8</v>
      </c>
      <c r="AH3" s="221">
        <v>3.6</v>
      </c>
      <c r="AI3" s="169">
        <v>3.7</v>
      </c>
      <c r="AJ3" s="94">
        <f t="shared" si="0"/>
        <v>117.49999999999999</v>
      </c>
    </row>
    <row r="4" spans="2:36" x14ac:dyDescent="0.2">
      <c r="B4" s="52" t="s">
        <v>579</v>
      </c>
      <c r="C4" s="60">
        <v>1.4375</v>
      </c>
      <c r="D4" s="23">
        <v>0.45250000000000001</v>
      </c>
      <c r="E4" s="22">
        <v>0.45</v>
      </c>
      <c r="F4" s="21">
        <v>2.34</v>
      </c>
      <c r="G4" s="60">
        <v>1.7350000000000001</v>
      </c>
      <c r="H4" s="22">
        <v>1.1000000000000001</v>
      </c>
      <c r="I4" s="22">
        <v>0.79749999999999999</v>
      </c>
      <c r="J4" s="24">
        <v>0.45250000000000001</v>
      </c>
      <c r="K4" s="60">
        <v>4.085</v>
      </c>
      <c r="L4" s="60">
        <v>6.4249999999999998</v>
      </c>
      <c r="M4" s="52" t="s">
        <v>579</v>
      </c>
      <c r="N4" s="83">
        <v>86.25</v>
      </c>
      <c r="O4" s="142">
        <v>97.5</v>
      </c>
      <c r="P4" s="88">
        <v>85</v>
      </c>
      <c r="Q4" s="88">
        <v>91.25</v>
      </c>
      <c r="R4" s="156">
        <v>68.75</v>
      </c>
      <c r="S4" s="52" t="s">
        <v>579</v>
      </c>
      <c r="T4" s="83">
        <v>4</v>
      </c>
      <c r="U4" s="142">
        <v>1.25</v>
      </c>
      <c r="V4" s="88">
        <v>3.5</v>
      </c>
      <c r="W4" s="88">
        <v>25</v>
      </c>
      <c r="X4" s="88">
        <v>10</v>
      </c>
      <c r="Y4" s="91">
        <v>55</v>
      </c>
      <c r="Z4" s="81">
        <v>14.75</v>
      </c>
      <c r="AA4" s="52" t="s">
        <v>579</v>
      </c>
      <c r="AB4" s="229">
        <v>1.5833333300000001</v>
      </c>
      <c r="AC4" s="166">
        <v>1.5</v>
      </c>
      <c r="AD4" s="240">
        <v>1.75</v>
      </c>
      <c r="AE4" s="221">
        <v>2</v>
      </c>
      <c r="AF4" s="169">
        <v>1.76666667</v>
      </c>
      <c r="AG4" s="229">
        <v>2.8</v>
      </c>
      <c r="AH4" s="221">
        <v>1.8</v>
      </c>
      <c r="AI4" s="169">
        <v>2.2999999999999998</v>
      </c>
      <c r="AJ4" s="94">
        <f t="shared" si="0"/>
        <v>112.71929824561401</v>
      </c>
    </row>
    <row r="5" spans="2:36" x14ac:dyDescent="0.2">
      <c r="B5" s="52" t="s">
        <v>34</v>
      </c>
      <c r="C5" s="77">
        <v>1.54</v>
      </c>
      <c r="D5" s="220">
        <v>0.63249999999999995</v>
      </c>
      <c r="E5" s="99">
        <v>0.48</v>
      </c>
      <c r="F5" s="101">
        <v>2.6524999999999999</v>
      </c>
      <c r="G5" s="77">
        <v>1.4325000000000001</v>
      </c>
      <c r="H5" s="99">
        <v>1.19</v>
      </c>
      <c r="I5" s="99">
        <v>0.58499999999999996</v>
      </c>
      <c r="J5" s="97">
        <v>0.55249999999999999</v>
      </c>
      <c r="K5" s="77">
        <v>3.76</v>
      </c>
      <c r="L5" s="77">
        <v>6.4124999999999996</v>
      </c>
      <c r="M5" s="52" t="s">
        <v>34</v>
      </c>
      <c r="N5" s="83">
        <v>98.25</v>
      </c>
      <c r="O5" s="143">
        <v>98.5</v>
      </c>
      <c r="P5" s="145">
        <v>80</v>
      </c>
      <c r="Q5" s="145">
        <v>82.5</v>
      </c>
      <c r="R5" s="164">
        <v>80</v>
      </c>
      <c r="S5" s="52" t="s">
        <v>34</v>
      </c>
      <c r="T5" s="139">
        <v>26.25</v>
      </c>
      <c r="U5" s="143">
        <v>6.75</v>
      </c>
      <c r="V5" s="145">
        <v>11.25</v>
      </c>
      <c r="W5" s="145">
        <v>62.5</v>
      </c>
      <c r="X5" s="145">
        <v>46.25</v>
      </c>
      <c r="Y5" s="138">
        <v>81.25</v>
      </c>
      <c r="Z5" s="146">
        <v>34.35</v>
      </c>
      <c r="AA5" s="52" t="s">
        <v>34</v>
      </c>
      <c r="AB5" s="227">
        <v>1.9583333300000001</v>
      </c>
      <c r="AC5" s="167">
        <v>3</v>
      </c>
      <c r="AD5" s="236">
        <v>3</v>
      </c>
      <c r="AE5" s="183">
        <v>2.8</v>
      </c>
      <c r="AF5" s="170">
        <v>2.5516666699999999</v>
      </c>
      <c r="AG5" s="227">
        <v>4.8</v>
      </c>
      <c r="AH5" s="183">
        <v>4.5999999999999996</v>
      </c>
      <c r="AI5" s="170">
        <v>4.7</v>
      </c>
      <c r="AJ5" s="94">
        <f t="shared" si="0"/>
        <v>112.5</v>
      </c>
    </row>
    <row r="6" spans="2:36" x14ac:dyDescent="0.2">
      <c r="B6" s="52" t="s">
        <v>583</v>
      </c>
      <c r="C6" s="77">
        <v>1.665</v>
      </c>
      <c r="D6" s="220">
        <v>0.375</v>
      </c>
      <c r="E6" s="99">
        <v>0.41</v>
      </c>
      <c r="F6" s="101">
        <v>2.4500000000000002</v>
      </c>
      <c r="G6" s="77">
        <v>1.7324999999999999</v>
      </c>
      <c r="H6" s="99">
        <v>0.98750000000000004</v>
      </c>
      <c r="I6" s="99">
        <v>0.67</v>
      </c>
      <c r="J6" s="97">
        <v>0.44500000000000001</v>
      </c>
      <c r="K6" s="77">
        <v>3.835</v>
      </c>
      <c r="L6" s="77">
        <v>6.2850000000000001</v>
      </c>
      <c r="M6" s="52" t="s">
        <v>583</v>
      </c>
      <c r="N6" s="83">
        <v>76.25</v>
      </c>
      <c r="O6" s="143">
        <v>85</v>
      </c>
      <c r="P6" s="145">
        <v>78.75</v>
      </c>
      <c r="Q6" s="145">
        <v>90</v>
      </c>
      <c r="R6" s="164">
        <v>60</v>
      </c>
      <c r="S6" s="52" t="s">
        <v>583</v>
      </c>
      <c r="T6" s="139">
        <v>9</v>
      </c>
      <c r="U6" s="143">
        <v>2.25</v>
      </c>
      <c r="V6" s="145">
        <v>2.5</v>
      </c>
      <c r="W6" s="145">
        <v>3.25</v>
      </c>
      <c r="X6" s="145">
        <v>16.25</v>
      </c>
      <c r="Y6" s="138">
        <v>53.75</v>
      </c>
      <c r="Z6" s="146">
        <v>16.75</v>
      </c>
      <c r="AA6" s="52" t="s">
        <v>583</v>
      </c>
      <c r="AB6" s="227">
        <v>1.75</v>
      </c>
      <c r="AC6" s="167">
        <v>1.3333333300000001</v>
      </c>
      <c r="AD6" s="236">
        <v>1.5</v>
      </c>
      <c r="AE6" s="183">
        <v>1.8</v>
      </c>
      <c r="AF6" s="170">
        <v>1.6766666699999999</v>
      </c>
      <c r="AG6" s="227">
        <v>2.2000000000000002</v>
      </c>
      <c r="AH6" s="183">
        <v>3</v>
      </c>
      <c r="AI6" s="170">
        <v>2.6</v>
      </c>
      <c r="AJ6" s="94">
        <f t="shared" si="0"/>
        <v>110.26315789473684</v>
      </c>
    </row>
    <row r="7" spans="2:36" x14ac:dyDescent="0.2">
      <c r="B7" s="52" t="s">
        <v>581</v>
      </c>
      <c r="C7" s="60">
        <v>1.425</v>
      </c>
      <c r="D7" s="23">
        <v>0.53249999999999997</v>
      </c>
      <c r="E7" s="22">
        <v>0.65500000000000003</v>
      </c>
      <c r="F7" s="21">
        <v>2.6124999999999998</v>
      </c>
      <c r="G7" s="60">
        <v>1.2050000000000001</v>
      </c>
      <c r="H7" s="22">
        <v>1.1525000000000001</v>
      </c>
      <c r="I7" s="22">
        <v>0.78749999999999998</v>
      </c>
      <c r="J7" s="24">
        <v>0.5</v>
      </c>
      <c r="K7" s="60">
        <v>3.645</v>
      </c>
      <c r="L7" s="60">
        <v>6.2575000000000003</v>
      </c>
      <c r="M7" s="52" t="s">
        <v>581</v>
      </c>
      <c r="N7" s="83">
        <v>93.75</v>
      </c>
      <c r="O7" s="142">
        <v>98</v>
      </c>
      <c r="P7" s="88">
        <v>94.25</v>
      </c>
      <c r="Q7" s="88">
        <v>93.75</v>
      </c>
      <c r="R7" s="156">
        <v>85.75</v>
      </c>
      <c r="S7" s="52" t="s">
        <v>581</v>
      </c>
      <c r="T7" s="83">
        <v>18.75</v>
      </c>
      <c r="U7" s="142">
        <v>3.5</v>
      </c>
      <c r="V7" s="88">
        <v>13.75</v>
      </c>
      <c r="W7" s="88">
        <v>72.5</v>
      </c>
      <c r="X7" s="88">
        <v>15</v>
      </c>
      <c r="Y7" s="91">
        <v>83.75</v>
      </c>
      <c r="Z7" s="81">
        <v>26.95</v>
      </c>
      <c r="AA7" s="52" t="s">
        <v>581</v>
      </c>
      <c r="AB7" s="229">
        <v>2.125</v>
      </c>
      <c r="AC7" s="166">
        <v>2.1666666700000001</v>
      </c>
      <c r="AD7" s="240">
        <v>2.625</v>
      </c>
      <c r="AE7" s="221">
        <v>2.8</v>
      </c>
      <c r="AF7" s="169">
        <v>2.49333333</v>
      </c>
      <c r="AG7" s="229">
        <v>3.8</v>
      </c>
      <c r="AH7" s="221">
        <v>3.6</v>
      </c>
      <c r="AI7" s="169">
        <v>3.7</v>
      </c>
      <c r="AJ7" s="94">
        <f t="shared" si="0"/>
        <v>109.78070175438597</v>
      </c>
    </row>
    <row r="8" spans="2:36" x14ac:dyDescent="0.2">
      <c r="B8" s="52" t="s">
        <v>582</v>
      </c>
      <c r="C8" s="77">
        <v>1.4850000000000001</v>
      </c>
      <c r="D8" s="220">
        <v>0.41749999999999998</v>
      </c>
      <c r="E8" s="99">
        <v>0.38</v>
      </c>
      <c r="F8" s="101">
        <v>2.2825000000000002</v>
      </c>
      <c r="G8" s="77">
        <v>1.4450000000000001</v>
      </c>
      <c r="H8" s="99">
        <v>1.1125</v>
      </c>
      <c r="I8" s="99">
        <v>0.72499999999999998</v>
      </c>
      <c r="J8" s="97">
        <v>0.56000000000000005</v>
      </c>
      <c r="K8" s="77">
        <v>3.8424999999999998</v>
      </c>
      <c r="L8" s="77">
        <v>6.125</v>
      </c>
      <c r="M8" s="52" t="s">
        <v>582</v>
      </c>
      <c r="N8" s="83">
        <v>88.25</v>
      </c>
      <c r="O8" s="143">
        <v>86.25</v>
      </c>
      <c r="P8" s="145">
        <v>86.75</v>
      </c>
      <c r="Q8" s="145">
        <v>93.75</v>
      </c>
      <c r="R8" s="164">
        <v>58.25</v>
      </c>
      <c r="S8" s="52" t="s">
        <v>582</v>
      </c>
      <c r="T8" s="139">
        <v>12.75</v>
      </c>
      <c r="U8" s="143">
        <v>2</v>
      </c>
      <c r="V8" s="145">
        <v>0.5</v>
      </c>
      <c r="W8" s="145">
        <v>4.75</v>
      </c>
      <c r="X8" s="145">
        <v>7.5</v>
      </c>
      <c r="Y8" s="138">
        <v>43.75</v>
      </c>
      <c r="Z8" s="146">
        <v>13.3</v>
      </c>
      <c r="AA8" s="52" t="s">
        <v>582</v>
      </c>
      <c r="AB8" s="227">
        <v>1.7916666699999999</v>
      </c>
      <c r="AC8" s="167">
        <v>1.3333333300000001</v>
      </c>
      <c r="AD8" s="236">
        <v>1.875</v>
      </c>
      <c r="AE8" s="183">
        <v>2.2000000000000002</v>
      </c>
      <c r="AF8" s="170">
        <v>1.84</v>
      </c>
      <c r="AG8" s="227">
        <v>1.8</v>
      </c>
      <c r="AH8" s="183">
        <v>2.6</v>
      </c>
      <c r="AI8" s="170">
        <v>2.2000000000000002</v>
      </c>
      <c r="AJ8" s="94">
        <f t="shared" si="0"/>
        <v>107.45614035087718</v>
      </c>
    </row>
    <row r="9" spans="2:36" x14ac:dyDescent="0.2">
      <c r="B9" s="52" t="s">
        <v>132</v>
      </c>
      <c r="C9" s="77">
        <v>1.4624999999999999</v>
      </c>
      <c r="D9" s="220">
        <v>0.52</v>
      </c>
      <c r="E9" s="99">
        <v>0.56999999999999995</v>
      </c>
      <c r="F9" s="101">
        <v>2.5525000000000002</v>
      </c>
      <c r="G9" s="77">
        <v>1.46</v>
      </c>
      <c r="H9" s="99">
        <v>1.21</v>
      </c>
      <c r="I9" s="99">
        <v>0.46</v>
      </c>
      <c r="J9" s="97">
        <v>0.42499999999999999</v>
      </c>
      <c r="K9" s="77">
        <v>3.5550000000000002</v>
      </c>
      <c r="L9" s="77">
        <v>6.1074999999999999</v>
      </c>
      <c r="M9" s="52" t="s">
        <v>132</v>
      </c>
      <c r="N9" s="83">
        <v>91.25</v>
      </c>
      <c r="O9" s="143">
        <v>97.5</v>
      </c>
      <c r="P9" s="145">
        <v>86.75</v>
      </c>
      <c r="Q9" s="145">
        <v>68.75</v>
      </c>
      <c r="R9" s="164">
        <v>72.5</v>
      </c>
      <c r="S9" s="52" t="s">
        <v>132</v>
      </c>
      <c r="T9" s="139">
        <v>10.25</v>
      </c>
      <c r="U9" s="143">
        <v>6.5</v>
      </c>
      <c r="V9" s="145">
        <v>13</v>
      </c>
      <c r="W9" s="145">
        <v>61.75</v>
      </c>
      <c r="X9" s="145">
        <v>35</v>
      </c>
      <c r="Y9" s="138">
        <v>77.5</v>
      </c>
      <c r="Z9" s="146">
        <v>28.45</v>
      </c>
      <c r="AA9" s="52" t="s">
        <v>132</v>
      </c>
      <c r="AB9" s="227">
        <v>1.625</v>
      </c>
      <c r="AC9" s="167">
        <v>2.6666666700000001</v>
      </c>
      <c r="AD9" s="236">
        <v>2.625</v>
      </c>
      <c r="AE9" s="183">
        <v>2.2000000000000002</v>
      </c>
      <c r="AF9" s="170">
        <v>2.22333333</v>
      </c>
      <c r="AG9" s="227">
        <v>5</v>
      </c>
      <c r="AH9" s="183">
        <v>4.2</v>
      </c>
      <c r="AI9" s="170">
        <v>4.5999999999999996</v>
      </c>
      <c r="AJ9" s="94">
        <f t="shared" si="0"/>
        <v>107.14912280701753</v>
      </c>
    </row>
    <row r="10" spans="2:36" x14ac:dyDescent="0.2">
      <c r="B10" s="52" t="s">
        <v>409</v>
      </c>
      <c r="C10" s="77">
        <v>1.5275000000000001</v>
      </c>
      <c r="D10" s="220">
        <v>0.45250000000000001</v>
      </c>
      <c r="E10" s="99">
        <v>0.39</v>
      </c>
      <c r="F10" s="101">
        <v>2.37</v>
      </c>
      <c r="G10" s="77">
        <v>1.5825</v>
      </c>
      <c r="H10" s="99">
        <v>1.0349999999999999</v>
      </c>
      <c r="I10" s="99">
        <v>0.54249999999999998</v>
      </c>
      <c r="J10" s="97">
        <v>0.5575</v>
      </c>
      <c r="K10" s="77">
        <v>3.7174999999999998</v>
      </c>
      <c r="L10" s="77">
        <v>6.0875000000000004</v>
      </c>
      <c r="M10" s="52" t="s">
        <v>409</v>
      </c>
      <c r="N10" s="83">
        <v>92</v>
      </c>
      <c r="O10" s="143">
        <v>93</v>
      </c>
      <c r="P10" s="145">
        <v>67.5</v>
      </c>
      <c r="Q10" s="145">
        <v>72.5</v>
      </c>
      <c r="R10" s="164">
        <v>87.5</v>
      </c>
      <c r="S10" s="52" t="s">
        <v>409</v>
      </c>
      <c r="T10" s="139">
        <v>55</v>
      </c>
      <c r="U10" s="143">
        <v>8.75</v>
      </c>
      <c r="V10" s="145">
        <v>6.75</v>
      </c>
      <c r="W10" s="145">
        <v>22.5</v>
      </c>
      <c r="X10" s="145">
        <v>45</v>
      </c>
      <c r="Y10" s="138">
        <v>87.5</v>
      </c>
      <c r="Z10" s="146">
        <v>40.6</v>
      </c>
      <c r="AA10" s="52" t="s">
        <v>409</v>
      </c>
      <c r="AB10" s="227">
        <v>1.7916666699999999</v>
      </c>
      <c r="AC10" s="167">
        <v>1.6666666699999999</v>
      </c>
      <c r="AD10" s="236">
        <v>1.875</v>
      </c>
      <c r="AE10" s="183">
        <v>1.6</v>
      </c>
      <c r="AF10" s="170">
        <v>1.78666667</v>
      </c>
      <c r="AG10" s="227">
        <v>2</v>
      </c>
      <c r="AH10" s="183">
        <v>2.8</v>
      </c>
      <c r="AI10" s="170">
        <v>2.4</v>
      </c>
      <c r="AJ10" s="94">
        <f t="shared" si="0"/>
        <v>106.79824561403508</v>
      </c>
    </row>
    <row r="11" spans="2:36" x14ac:dyDescent="0.2">
      <c r="B11" s="52" t="s">
        <v>476</v>
      </c>
      <c r="C11" s="60">
        <v>1.4524999999999999</v>
      </c>
      <c r="D11" s="23">
        <v>0.34</v>
      </c>
      <c r="E11" s="22">
        <v>0.53</v>
      </c>
      <c r="F11" s="21">
        <v>2.3224999999999998</v>
      </c>
      <c r="G11" s="60">
        <v>1.7675000000000001</v>
      </c>
      <c r="H11" s="22">
        <v>0.97</v>
      </c>
      <c r="I11" s="22">
        <v>0.58499999999999996</v>
      </c>
      <c r="J11" s="24">
        <v>0.40749999999999997</v>
      </c>
      <c r="K11" s="60">
        <v>3.73</v>
      </c>
      <c r="L11" s="60">
        <v>6.0525000000000002</v>
      </c>
      <c r="M11" s="52" t="s">
        <v>476</v>
      </c>
      <c r="N11" s="83">
        <v>66.25</v>
      </c>
      <c r="O11" s="142">
        <v>90</v>
      </c>
      <c r="P11" s="88">
        <v>69.25</v>
      </c>
      <c r="Q11" s="88">
        <v>75</v>
      </c>
      <c r="R11" s="156">
        <v>90</v>
      </c>
      <c r="S11" s="52" t="s">
        <v>476</v>
      </c>
      <c r="T11" s="83">
        <v>46.25</v>
      </c>
      <c r="U11" s="142">
        <v>10</v>
      </c>
      <c r="V11" s="88">
        <v>20</v>
      </c>
      <c r="W11" s="88">
        <v>18.75</v>
      </c>
      <c r="X11" s="88">
        <v>36.25</v>
      </c>
      <c r="Y11" s="91">
        <v>91.25</v>
      </c>
      <c r="Z11" s="81">
        <v>40.75</v>
      </c>
      <c r="AA11" s="52" t="s">
        <v>476</v>
      </c>
      <c r="AB11" s="229">
        <v>1.7916666699999999</v>
      </c>
      <c r="AC11" s="166">
        <v>2</v>
      </c>
      <c r="AD11" s="240">
        <v>2</v>
      </c>
      <c r="AE11" s="221">
        <v>1.7</v>
      </c>
      <c r="AF11" s="169">
        <v>1.89833333</v>
      </c>
      <c r="AG11" s="229">
        <v>3.4</v>
      </c>
      <c r="AH11" s="221">
        <v>3.5</v>
      </c>
      <c r="AI11" s="169">
        <v>3.45</v>
      </c>
      <c r="AJ11" s="94">
        <f t="shared" si="0"/>
        <v>106.18421052631579</v>
      </c>
    </row>
    <row r="12" spans="2:36" x14ac:dyDescent="0.2">
      <c r="B12" s="52" t="s">
        <v>80</v>
      </c>
      <c r="C12" s="77">
        <v>1.34</v>
      </c>
      <c r="D12" s="220">
        <v>0.53</v>
      </c>
      <c r="E12" s="99">
        <v>0.53</v>
      </c>
      <c r="F12" s="101">
        <v>2.4</v>
      </c>
      <c r="G12" s="77">
        <v>1.43</v>
      </c>
      <c r="H12" s="99">
        <v>1.165</v>
      </c>
      <c r="I12" s="99">
        <v>0.54249999999999998</v>
      </c>
      <c r="J12" s="97">
        <v>0.435</v>
      </c>
      <c r="K12" s="77">
        <v>3.5724999999999998</v>
      </c>
      <c r="L12" s="77">
        <v>5.9725000000000001</v>
      </c>
      <c r="M12" s="52" t="s">
        <v>80</v>
      </c>
      <c r="N12" s="83">
        <v>93.75</v>
      </c>
      <c r="O12" s="143">
        <v>92</v>
      </c>
      <c r="P12" s="145">
        <v>82.5</v>
      </c>
      <c r="Q12" s="145">
        <v>82.5</v>
      </c>
      <c r="R12" s="164">
        <v>57.5</v>
      </c>
      <c r="S12" s="52" t="s">
        <v>80</v>
      </c>
      <c r="T12" s="139">
        <v>6.75</v>
      </c>
      <c r="U12" s="143">
        <v>1.75</v>
      </c>
      <c r="V12" s="145">
        <v>3</v>
      </c>
      <c r="W12" s="145">
        <v>5</v>
      </c>
      <c r="X12" s="145">
        <v>16.25</v>
      </c>
      <c r="Y12" s="138">
        <v>45</v>
      </c>
      <c r="Z12" s="146">
        <v>14.55</v>
      </c>
      <c r="AA12" s="52" t="s">
        <v>80</v>
      </c>
      <c r="AB12" s="227">
        <v>1.3333333300000001</v>
      </c>
      <c r="AC12" s="167">
        <v>2</v>
      </c>
      <c r="AD12" s="236">
        <v>2.125</v>
      </c>
      <c r="AE12" s="183">
        <v>2</v>
      </c>
      <c r="AF12" s="170">
        <v>1.89166667</v>
      </c>
      <c r="AG12" s="227">
        <v>2</v>
      </c>
      <c r="AH12" s="183">
        <v>2.2000000000000002</v>
      </c>
      <c r="AI12" s="170">
        <v>2.1</v>
      </c>
      <c r="AJ12" s="94">
        <f t="shared" si="0"/>
        <v>104.78070175438596</v>
      </c>
    </row>
    <row r="13" spans="2:36" x14ac:dyDescent="0.2">
      <c r="B13" s="52" t="s">
        <v>15</v>
      </c>
      <c r="C13" s="77">
        <v>1.425</v>
      </c>
      <c r="D13" s="220">
        <v>0.52</v>
      </c>
      <c r="E13" s="99">
        <v>0.46250000000000002</v>
      </c>
      <c r="F13" s="101">
        <v>2.4075000000000002</v>
      </c>
      <c r="G13" s="77">
        <v>1.31</v>
      </c>
      <c r="H13" s="99">
        <v>1.1425000000000001</v>
      </c>
      <c r="I13" s="99">
        <v>0.60499999999999998</v>
      </c>
      <c r="J13" s="97">
        <v>0.44</v>
      </c>
      <c r="K13" s="77">
        <v>3.4975000000000001</v>
      </c>
      <c r="L13" s="77">
        <v>5.9050000000000002</v>
      </c>
      <c r="M13" s="52" t="s">
        <v>15</v>
      </c>
      <c r="N13" s="83">
        <v>83.75</v>
      </c>
      <c r="O13" s="143">
        <v>92.25</v>
      </c>
      <c r="P13" s="145">
        <v>85.75</v>
      </c>
      <c r="Q13" s="145">
        <v>91.25</v>
      </c>
      <c r="R13" s="164">
        <v>82.5</v>
      </c>
      <c r="S13" s="52" t="s">
        <v>15</v>
      </c>
      <c r="T13" s="139">
        <v>34.25</v>
      </c>
      <c r="U13" s="143">
        <v>2.75</v>
      </c>
      <c r="V13" s="145">
        <v>7.25</v>
      </c>
      <c r="W13" s="145">
        <v>12.5</v>
      </c>
      <c r="X13" s="145">
        <v>31.25</v>
      </c>
      <c r="Y13" s="138">
        <v>72.5</v>
      </c>
      <c r="Z13" s="146">
        <v>29.6</v>
      </c>
      <c r="AA13" s="52" t="s">
        <v>15</v>
      </c>
      <c r="AB13" s="227">
        <v>1.5833333300000001</v>
      </c>
      <c r="AC13" s="167">
        <v>1.444445</v>
      </c>
      <c r="AD13" s="236">
        <v>1.875</v>
      </c>
      <c r="AE13" s="183">
        <v>1.8</v>
      </c>
      <c r="AF13" s="170">
        <v>1.74055567</v>
      </c>
      <c r="AG13" s="227">
        <v>2.6</v>
      </c>
      <c r="AH13" s="183">
        <v>2.4</v>
      </c>
      <c r="AI13" s="170">
        <v>2.5</v>
      </c>
      <c r="AJ13" s="94">
        <f t="shared" si="0"/>
        <v>103.59649122807018</v>
      </c>
    </row>
    <row r="14" spans="2:36" x14ac:dyDescent="0.2">
      <c r="B14" s="52" t="s">
        <v>584</v>
      </c>
      <c r="C14" s="77">
        <v>1.2350000000000001</v>
      </c>
      <c r="D14" s="220">
        <v>0.44</v>
      </c>
      <c r="E14" s="99">
        <v>0.42</v>
      </c>
      <c r="F14" s="101">
        <v>2.0950000000000002</v>
      </c>
      <c r="G14" s="77">
        <v>1.4950000000000001</v>
      </c>
      <c r="H14" s="99">
        <v>1.0375000000000001</v>
      </c>
      <c r="I14" s="99">
        <v>0.64749999999999996</v>
      </c>
      <c r="J14" s="97">
        <v>0.52249999999999996</v>
      </c>
      <c r="K14" s="77">
        <v>3.7025000000000001</v>
      </c>
      <c r="L14" s="77">
        <v>5.7975000000000003</v>
      </c>
      <c r="M14" s="52" t="s">
        <v>584</v>
      </c>
      <c r="N14" s="83">
        <v>82.5</v>
      </c>
      <c r="O14" s="143">
        <v>91.25</v>
      </c>
      <c r="P14" s="145">
        <v>83.75</v>
      </c>
      <c r="Q14" s="145">
        <v>88.75</v>
      </c>
      <c r="R14" s="164">
        <v>72.5</v>
      </c>
      <c r="S14" s="52" t="s">
        <v>584</v>
      </c>
      <c r="T14" s="139">
        <v>20.25</v>
      </c>
      <c r="U14" s="143">
        <v>5.5</v>
      </c>
      <c r="V14" s="145">
        <v>2.25</v>
      </c>
      <c r="W14" s="145">
        <v>3</v>
      </c>
      <c r="X14" s="145">
        <v>31.25</v>
      </c>
      <c r="Y14" s="138">
        <v>58.75</v>
      </c>
      <c r="Z14" s="146">
        <v>23.6</v>
      </c>
      <c r="AA14" s="52" t="s">
        <v>584</v>
      </c>
      <c r="AB14" s="227">
        <v>1.8333333300000001</v>
      </c>
      <c r="AC14" s="167">
        <v>2</v>
      </c>
      <c r="AD14" s="236">
        <v>1.75</v>
      </c>
      <c r="AE14" s="183">
        <v>1.8</v>
      </c>
      <c r="AF14" s="170">
        <v>1.8766666700000001</v>
      </c>
      <c r="AG14" s="227">
        <v>2.4</v>
      </c>
      <c r="AH14" s="183">
        <v>3.2</v>
      </c>
      <c r="AI14" s="170">
        <v>2.8</v>
      </c>
      <c r="AJ14" s="94">
        <f t="shared" si="0"/>
        <v>101.71052631578948</v>
      </c>
    </row>
    <row r="15" spans="2:36" x14ac:dyDescent="0.2">
      <c r="B15" s="52" t="s">
        <v>113</v>
      </c>
      <c r="C15" s="60">
        <v>1.3474999999999999</v>
      </c>
      <c r="D15" s="23">
        <v>0.39</v>
      </c>
      <c r="E15" s="22">
        <v>0.54249999999999998</v>
      </c>
      <c r="F15" s="21">
        <v>2.2799999999999998</v>
      </c>
      <c r="G15" s="60">
        <v>1.4775</v>
      </c>
      <c r="H15" s="22">
        <v>1.0425</v>
      </c>
      <c r="I15" s="22">
        <v>0.46750000000000003</v>
      </c>
      <c r="J15" s="24">
        <v>0.51</v>
      </c>
      <c r="K15" s="60">
        <v>3.4975000000000001</v>
      </c>
      <c r="L15" s="60">
        <v>5.7774999999999999</v>
      </c>
      <c r="M15" s="52" t="s">
        <v>113</v>
      </c>
      <c r="N15" s="83">
        <v>67.5</v>
      </c>
      <c r="O15" s="142">
        <v>85</v>
      </c>
      <c r="P15" s="88">
        <v>72.5</v>
      </c>
      <c r="Q15" s="88">
        <v>77.5</v>
      </c>
      <c r="R15" s="156">
        <v>83.75</v>
      </c>
      <c r="S15" s="52" t="s">
        <v>113</v>
      </c>
      <c r="T15" s="83">
        <v>47.5</v>
      </c>
      <c r="U15" s="142">
        <v>5.5</v>
      </c>
      <c r="V15" s="88">
        <v>4.75</v>
      </c>
      <c r="W15" s="88">
        <v>37.5</v>
      </c>
      <c r="X15" s="88">
        <v>25</v>
      </c>
      <c r="Y15" s="91">
        <v>82.5</v>
      </c>
      <c r="Z15" s="81">
        <v>33.049999999999997</v>
      </c>
      <c r="AA15" s="52" t="s">
        <v>113</v>
      </c>
      <c r="AB15" s="229">
        <v>2.0416666700000001</v>
      </c>
      <c r="AC15" s="166">
        <v>1.5833333300000001</v>
      </c>
      <c r="AD15" s="240">
        <v>2.125</v>
      </c>
      <c r="AE15" s="221">
        <v>1.7</v>
      </c>
      <c r="AF15" s="169">
        <v>1.89</v>
      </c>
      <c r="AG15" s="229">
        <v>2.2000000000000002</v>
      </c>
      <c r="AH15" s="221">
        <v>2.2000000000000002</v>
      </c>
      <c r="AI15" s="169">
        <v>2.2000000000000002</v>
      </c>
      <c r="AJ15" s="94">
        <f t="shared" si="0"/>
        <v>101.35964912280701</v>
      </c>
    </row>
    <row r="16" spans="2:36" x14ac:dyDescent="0.2">
      <c r="B16" s="52" t="s">
        <v>131</v>
      </c>
      <c r="C16" s="60">
        <v>1.34</v>
      </c>
      <c r="D16" s="23">
        <v>0.27500000000000002</v>
      </c>
      <c r="E16" s="22">
        <v>0.27</v>
      </c>
      <c r="F16" s="21">
        <v>1.885</v>
      </c>
      <c r="G16" s="60">
        <v>1.68</v>
      </c>
      <c r="H16" s="22">
        <v>1.3</v>
      </c>
      <c r="I16" s="22">
        <v>0.39250000000000002</v>
      </c>
      <c r="J16" s="24">
        <v>0.48749999999999999</v>
      </c>
      <c r="K16" s="60">
        <v>3.86</v>
      </c>
      <c r="L16" s="60">
        <v>5.7450000000000001</v>
      </c>
      <c r="M16" s="52" t="s">
        <v>131</v>
      </c>
      <c r="N16" s="83">
        <v>25</v>
      </c>
      <c r="O16" s="142">
        <v>62.5</v>
      </c>
      <c r="P16" s="88">
        <v>71.25</v>
      </c>
      <c r="Q16" s="88">
        <v>60</v>
      </c>
      <c r="R16" s="156">
        <v>81.25</v>
      </c>
      <c r="S16" s="52" t="s">
        <v>131</v>
      </c>
      <c r="T16" s="83">
        <v>61.25</v>
      </c>
      <c r="U16" s="142">
        <v>4</v>
      </c>
      <c r="V16" s="88">
        <v>6.25</v>
      </c>
      <c r="W16" s="88">
        <v>29.25</v>
      </c>
      <c r="X16" s="88">
        <v>23.75</v>
      </c>
      <c r="Y16" s="91">
        <v>78.75</v>
      </c>
      <c r="Z16" s="81">
        <v>34.799999999999997</v>
      </c>
      <c r="AA16" s="52" t="s">
        <v>131</v>
      </c>
      <c r="AB16" s="229">
        <v>2.2083333299999999</v>
      </c>
      <c r="AC16" s="166">
        <v>1</v>
      </c>
      <c r="AD16" s="240">
        <v>1.25</v>
      </c>
      <c r="AE16" s="221">
        <v>1.2</v>
      </c>
      <c r="AF16" s="169">
        <v>1.5316666699999999</v>
      </c>
      <c r="AG16" s="229">
        <v>2.2000000000000002</v>
      </c>
      <c r="AH16" s="221">
        <v>3</v>
      </c>
      <c r="AI16" s="169">
        <v>2.6</v>
      </c>
      <c r="AJ16" s="94">
        <f t="shared" si="0"/>
        <v>100.78947368421052</v>
      </c>
    </row>
    <row r="17" spans="2:36" x14ac:dyDescent="0.2">
      <c r="B17" s="52" t="s">
        <v>7</v>
      </c>
      <c r="C17" s="77">
        <v>1.4850000000000001</v>
      </c>
      <c r="D17" s="220">
        <v>0.38750000000000001</v>
      </c>
      <c r="E17" s="99">
        <v>0.27</v>
      </c>
      <c r="F17" s="101">
        <v>2.1425000000000001</v>
      </c>
      <c r="G17" s="77">
        <v>1.47</v>
      </c>
      <c r="H17" s="99">
        <v>1.0725</v>
      </c>
      <c r="I17" s="99">
        <v>0.56499999999999995</v>
      </c>
      <c r="J17" s="97">
        <v>0.45</v>
      </c>
      <c r="K17" s="77">
        <v>3.5575000000000001</v>
      </c>
      <c r="L17" s="77">
        <v>5.7</v>
      </c>
      <c r="M17" s="52" t="s">
        <v>7</v>
      </c>
      <c r="N17" s="83">
        <v>48.75</v>
      </c>
      <c r="O17" s="143">
        <v>77.5</v>
      </c>
      <c r="P17" s="145">
        <v>67.5</v>
      </c>
      <c r="Q17" s="145">
        <v>80</v>
      </c>
      <c r="R17" s="164">
        <v>72.5</v>
      </c>
      <c r="S17" s="52" t="s">
        <v>7</v>
      </c>
      <c r="T17" s="139">
        <v>25</v>
      </c>
      <c r="U17" s="143">
        <v>1.25</v>
      </c>
      <c r="V17" s="145">
        <v>1.5</v>
      </c>
      <c r="W17" s="145">
        <v>21.75</v>
      </c>
      <c r="X17" s="145">
        <v>12.5</v>
      </c>
      <c r="Y17" s="138">
        <v>53.75</v>
      </c>
      <c r="Z17" s="146">
        <v>18.8</v>
      </c>
      <c r="AA17" s="52" t="s">
        <v>7</v>
      </c>
      <c r="AB17" s="227">
        <v>1.1666666699999999</v>
      </c>
      <c r="AC17" s="167">
        <v>1</v>
      </c>
      <c r="AD17" s="236">
        <v>1.5</v>
      </c>
      <c r="AE17" s="183">
        <v>1.8</v>
      </c>
      <c r="AF17" s="170">
        <v>1.49333333</v>
      </c>
      <c r="AG17" s="227">
        <v>1.8</v>
      </c>
      <c r="AH17" s="183">
        <v>2.4</v>
      </c>
      <c r="AI17" s="170">
        <v>2.1</v>
      </c>
      <c r="AJ17" s="94">
        <f t="shared" si="0"/>
        <v>100</v>
      </c>
    </row>
    <row r="18" spans="2:36" x14ac:dyDescent="0.2">
      <c r="B18" s="52"/>
      <c r="C18" s="182"/>
      <c r="D18" s="236"/>
      <c r="E18" s="167"/>
      <c r="F18" s="172"/>
      <c r="G18" s="227"/>
      <c r="H18" s="167"/>
      <c r="I18" s="167"/>
      <c r="J18" s="170"/>
      <c r="K18" s="227"/>
      <c r="L18" s="227"/>
      <c r="M18" s="52"/>
      <c r="N18" s="227"/>
      <c r="O18" s="143"/>
      <c r="P18" s="145"/>
      <c r="Q18" s="145"/>
      <c r="R18" s="164"/>
      <c r="S18" s="52"/>
      <c r="T18" s="139"/>
      <c r="U18" s="143"/>
      <c r="V18" s="145"/>
      <c r="W18" s="145"/>
      <c r="X18" s="145"/>
      <c r="Y18" s="138"/>
      <c r="Z18" s="146"/>
      <c r="AA18" s="52"/>
      <c r="AB18" s="139"/>
      <c r="AC18" s="145"/>
      <c r="AD18" s="143"/>
      <c r="AE18" s="149"/>
      <c r="AF18" s="164"/>
      <c r="AG18" s="139"/>
      <c r="AH18" s="149"/>
      <c r="AI18" s="164"/>
      <c r="AJ18" s="94"/>
    </row>
    <row r="19" spans="2:36" x14ac:dyDescent="0.2">
      <c r="B19" s="52" t="s">
        <v>11</v>
      </c>
      <c r="C19" s="77">
        <v>1.4675</v>
      </c>
      <c r="D19" s="220">
        <v>0.46437499999999998</v>
      </c>
      <c r="E19" s="99">
        <v>0.47484399999999999</v>
      </c>
      <c r="F19" s="101">
        <v>2.4067189999999998</v>
      </c>
      <c r="G19" s="77">
        <v>1.505938</v>
      </c>
      <c r="H19" s="99">
        <v>1.1212500000000001</v>
      </c>
      <c r="I19" s="99">
        <v>0.61093799999999998</v>
      </c>
      <c r="J19" s="97">
        <v>0.484375</v>
      </c>
      <c r="K19" s="77">
        <v>3.7225000000000001</v>
      </c>
      <c r="L19" s="77">
        <v>6.129219</v>
      </c>
      <c r="M19" s="52" t="s">
        <v>11</v>
      </c>
      <c r="N19" s="139">
        <v>80.578130000000002</v>
      </c>
      <c r="O19" s="143">
        <v>90.109380000000002</v>
      </c>
      <c r="P19" s="145">
        <v>80.859380000000002</v>
      </c>
      <c r="Q19" s="145">
        <v>82.625</v>
      </c>
      <c r="R19" s="164">
        <v>74.9375</v>
      </c>
      <c r="S19" s="52" t="s">
        <v>11</v>
      </c>
      <c r="T19" s="139">
        <v>26.78125</v>
      </c>
      <c r="U19" s="143">
        <v>4.59375</v>
      </c>
      <c r="V19" s="145">
        <v>6.46875</v>
      </c>
      <c r="W19" s="145">
        <v>25.0625</v>
      </c>
      <c r="X19" s="145">
        <v>23.703130000000002</v>
      </c>
      <c r="Y19" s="138">
        <v>68.59375</v>
      </c>
      <c r="Z19" s="146">
        <v>26.028130000000001</v>
      </c>
      <c r="AA19" s="52" t="s">
        <v>11</v>
      </c>
      <c r="AB19" s="227">
        <v>1.8072919999999999</v>
      </c>
      <c r="AC19" s="167">
        <v>1.7777780000000001</v>
      </c>
      <c r="AD19" s="236">
        <v>2.046875</v>
      </c>
      <c r="AE19" s="183">
        <v>1.98125</v>
      </c>
      <c r="AF19" s="170">
        <v>1.9320139999999999</v>
      </c>
      <c r="AG19" s="227">
        <v>2.8125</v>
      </c>
      <c r="AH19" s="183">
        <v>3.0062500000000001</v>
      </c>
      <c r="AI19" s="170">
        <v>2.9093749999999998</v>
      </c>
      <c r="AJ19" s="94"/>
    </row>
    <row r="20" spans="2:36" x14ac:dyDescent="0.2">
      <c r="B20" s="52" t="s">
        <v>12</v>
      </c>
      <c r="C20" s="77">
        <v>0.33700000000000002</v>
      </c>
      <c r="D20" s="220">
        <v>0.21560000000000001</v>
      </c>
      <c r="E20" s="99">
        <v>0.1767</v>
      </c>
      <c r="F20" s="101">
        <v>0.57550000000000001</v>
      </c>
      <c r="G20" s="77">
        <v>0.31119999999999998</v>
      </c>
      <c r="H20" s="99">
        <v>0.21360000000000001</v>
      </c>
      <c r="I20" s="99">
        <v>0.16689999999999999</v>
      </c>
      <c r="J20" s="97">
        <v>0.1502</v>
      </c>
      <c r="K20" s="77">
        <v>0.44969999999999999</v>
      </c>
      <c r="L20" s="77">
        <v>0.67810000000000004</v>
      </c>
      <c r="M20" s="52" t="s">
        <v>12</v>
      </c>
      <c r="N20" s="139">
        <v>18.684000000000001</v>
      </c>
      <c r="O20" s="143">
        <v>7.9772999999999996</v>
      </c>
      <c r="P20" s="145">
        <v>18.187000000000001</v>
      </c>
      <c r="Q20" s="145">
        <v>14.047000000000001</v>
      </c>
      <c r="R20" s="164">
        <v>25.292999999999999</v>
      </c>
      <c r="S20" s="52" t="s">
        <v>12</v>
      </c>
      <c r="T20" s="139">
        <v>25.48</v>
      </c>
      <c r="U20" s="143">
        <v>4.3014999999999999</v>
      </c>
      <c r="V20" s="145">
        <v>6.0922000000000001</v>
      </c>
      <c r="W20" s="145">
        <v>34.686999999999998</v>
      </c>
      <c r="X20" s="145">
        <v>19.309999999999999</v>
      </c>
      <c r="Y20" s="138">
        <v>27.77</v>
      </c>
      <c r="Z20" s="146">
        <v>9.4603000000000002</v>
      </c>
      <c r="AA20" s="52" t="s">
        <v>12</v>
      </c>
      <c r="AB20" s="227">
        <v>0.65890000000000004</v>
      </c>
      <c r="AC20" s="167">
        <v>0.75580000000000003</v>
      </c>
      <c r="AD20" s="236">
        <v>0.46870000000000001</v>
      </c>
      <c r="AE20" s="183">
        <v>0.41570000000000001</v>
      </c>
      <c r="AF20" s="170">
        <v>0.2571</v>
      </c>
      <c r="AG20" s="227">
        <v>0.88790000000000002</v>
      </c>
      <c r="AH20" s="183">
        <v>1.1830000000000001</v>
      </c>
      <c r="AI20" s="170">
        <v>0.78090000000000004</v>
      </c>
      <c r="AJ20" s="94"/>
    </row>
    <row r="21" spans="2:36" ht="10.5" thickBot="1" x14ac:dyDescent="0.25">
      <c r="B21" s="55" t="s">
        <v>13</v>
      </c>
      <c r="C21" s="78">
        <v>16.092919999999999</v>
      </c>
      <c r="D21" s="237">
        <v>32.532020000000003</v>
      </c>
      <c r="E21" s="100">
        <v>26.07564</v>
      </c>
      <c r="F21" s="102">
        <v>16.756430000000002</v>
      </c>
      <c r="G21" s="78">
        <v>14.47977</v>
      </c>
      <c r="H21" s="100">
        <v>13.348699999999999</v>
      </c>
      <c r="I21" s="100">
        <v>19.146719999999998</v>
      </c>
      <c r="J21" s="98">
        <v>21.726520000000001</v>
      </c>
      <c r="K21" s="78">
        <v>8.4662550000000003</v>
      </c>
      <c r="L21" s="78">
        <v>7.7531889999999999</v>
      </c>
      <c r="M21" s="55" t="s">
        <v>13</v>
      </c>
      <c r="N21" s="78">
        <v>16.24952</v>
      </c>
      <c r="O21" s="237">
        <v>6.2038339999999996</v>
      </c>
      <c r="P21" s="100">
        <v>15.761799999999999</v>
      </c>
      <c r="Q21" s="100">
        <v>11.913360000000001</v>
      </c>
      <c r="R21" s="98">
        <v>23.652819999999998</v>
      </c>
      <c r="S21" s="55" t="s">
        <v>13</v>
      </c>
      <c r="T21" s="78">
        <v>65.618520000000004</v>
      </c>
      <c r="U21" s="237">
        <v>66.052670000000006</v>
      </c>
      <c r="V21" s="100">
        <v>65.997519999999994</v>
      </c>
      <c r="W21" s="100">
        <v>96.987009999999998</v>
      </c>
      <c r="X21" s="100">
        <v>57.089799999999997</v>
      </c>
      <c r="Y21" s="136">
        <v>28.370999999999999</v>
      </c>
      <c r="Z21" s="102">
        <v>25.470659999999999</v>
      </c>
      <c r="AA21" s="55" t="s">
        <v>13</v>
      </c>
      <c r="AB21" s="78">
        <v>25.549150000000001</v>
      </c>
      <c r="AC21" s="100">
        <v>29.793040000000001</v>
      </c>
      <c r="AD21" s="237">
        <v>16.046970000000002</v>
      </c>
      <c r="AE21" s="57">
        <v>14.705030000000001</v>
      </c>
      <c r="AF21" s="98">
        <v>9.3268210000000007</v>
      </c>
      <c r="AG21" s="78">
        <v>22.122949999999999</v>
      </c>
      <c r="AH21" s="57">
        <v>27.5763</v>
      </c>
      <c r="AI21" s="98">
        <v>18.80837</v>
      </c>
      <c r="AJ21" s="106"/>
    </row>
    <row r="22" spans="2:36" ht="11.25" customHeight="1" x14ac:dyDescent="0.2">
      <c r="B22" s="305" t="s">
        <v>233</v>
      </c>
      <c r="C22" s="306"/>
      <c r="D22" s="306"/>
      <c r="E22" s="306"/>
      <c r="F22" s="306"/>
      <c r="G22" s="306"/>
      <c r="H22" s="306"/>
      <c r="I22" s="306"/>
      <c r="J22" s="306"/>
      <c r="K22" s="306"/>
      <c r="L22" s="306"/>
      <c r="M22" s="306"/>
      <c r="N22" s="306"/>
      <c r="O22" s="306"/>
      <c r="P22" s="306"/>
      <c r="Q22" s="306"/>
      <c r="R22" s="306"/>
      <c r="S22" s="306"/>
      <c r="T22" s="306"/>
      <c r="U22" s="306"/>
      <c r="V22" s="306"/>
      <c r="W22" s="306"/>
      <c r="X22" s="306"/>
      <c r="Y22" s="306"/>
      <c r="Z22" s="306"/>
      <c r="AA22" s="306"/>
      <c r="AB22" s="306"/>
      <c r="AC22" s="306"/>
      <c r="AD22" s="306"/>
      <c r="AE22" s="306"/>
      <c r="AF22" s="306"/>
      <c r="AG22" s="306"/>
      <c r="AH22" s="306"/>
      <c r="AI22" s="306"/>
      <c r="AJ22" s="307"/>
    </row>
    <row r="23" spans="2:36" ht="11.25" customHeight="1" x14ac:dyDescent="0.2">
      <c r="B23" s="308" t="s">
        <v>373</v>
      </c>
      <c r="C23" s="309"/>
      <c r="D23" s="309"/>
      <c r="E23" s="309"/>
      <c r="F23" s="309"/>
      <c r="G23" s="309"/>
      <c r="H23" s="309"/>
      <c r="I23" s="309"/>
      <c r="J23" s="309"/>
      <c r="K23" s="309"/>
      <c r="L23" s="309"/>
      <c r="M23" s="309"/>
      <c r="N23" s="309"/>
      <c r="O23" s="309"/>
      <c r="P23" s="309"/>
      <c r="Q23" s="309"/>
      <c r="R23" s="309"/>
      <c r="S23" s="309"/>
      <c r="T23" s="309"/>
      <c r="U23" s="309"/>
      <c r="V23" s="309"/>
      <c r="W23" s="309"/>
      <c r="X23" s="309"/>
      <c r="Y23" s="309"/>
      <c r="Z23" s="309"/>
      <c r="AA23" s="309"/>
      <c r="AB23" s="309"/>
      <c r="AC23" s="309"/>
      <c r="AD23" s="309"/>
      <c r="AE23" s="309"/>
      <c r="AF23" s="309"/>
      <c r="AG23" s="309"/>
      <c r="AH23" s="309"/>
      <c r="AI23" s="309"/>
      <c r="AJ23" s="310"/>
    </row>
    <row r="24" spans="2:36" ht="11.25" customHeight="1" thickBot="1" x14ac:dyDescent="0.25">
      <c r="B24" s="314" t="s">
        <v>657</v>
      </c>
      <c r="C24" s="315"/>
      <c r="D24" s="315"/>
      <c r="E24" s="315"/>
      <c r="F24" s="315"/>
      <c r="G24" s="315"/>
      <c r="H24" s="315"/>
      <c r="I24" s="315"/>
      <c r="J24" s="315"/>
      <c r="K24" s="315"/>
      <c r="L24" s="315"/>
      <c r="M24" s="315"/>
      <c r="N24" s="315"/>
      <c r="O24" s="315"/>
      <c r="P24" s="315"/>
      <c r="Q24" s="315"/>
      <c r="R24" s="315"/>
      <c r="S24" s="315"/>
      <c r="T24" s="315"/>
      <c r="U24" s="315"/>
      <c r="V24" s="315"/>
      <c r="W24" s="315"/>
      <c r="X24" s="315"/>
      <c r="Y24" s="315"/>
      <c r="Z24" s="315"/>
      <c r="AA24" s="315"/>
      <c r="AB24" s="315"/>
      <c r="AC24" s="315"/>
      <c r="AD24" s="315"/>
      <c r="AE24" s="315"/>
      <c r="AF24" s="315"/>
      <c r="AG24" s="315"/>
      <c r="AH24" s="315"/>
      <c r="AI24" s="315"/>
      <c r="AJ24" s="316"/>
    </row>
    <row r="25" spans="2:36" ht="11.25" customHeight="1" x14ac:dyDescent="0.2">
      <c r="B25" s="162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62"/>
      <c r="P25" s="162"/>
      <c r="Q25" s="162"/>
      <c r="R25" s="162"/>
      <c r="S25" s="162"/>
      <c r="T25" s="162"/>
    </row>
    <row r="26" spans="2:36" ht="10.5" thickBot="1" x14ac:dyDescent="0.25"/>
    <row r="27" spans="2:36" ht="20.5" thickBot="1" x14ac:dyDescent="0.25">
      <c r="B27" s="47" t="s">
        <v>614</v>
      </c>
      <c r="C27" s="50" t="s">
        <v>592</v>
      </c>
      <c r="D27" s="50" t="s">
        <v>578</v>
      </c>
      <c r="E27" s="48" t="s">
        <v>682</v>
      </c>
      <c r="F27" s="87" t="s">
        <v>683</v>
      </c>
      <c r="G27" s="87" t="s">
        <v>684</v>
      </c>
      <c r="H27" s="49" t="s">
        <v>685</v>
      </c>
      <c r="I27" s="50" t="s">
        <v>634</v>
      </c>
      <c r="J27" s="50" t="s">
        <v>150</v>
      </c>
      <c r="K27" s="79" t="s">
        <v>396</v>
      </c>
      <c r="L27" s="44"/>
      <c r="M27" s="44"/>
      <c r="N27" s="44"/>
      <c r="O27" s="44"/>
      <c r="P27" s="44"/>
      <c r="T27" s="46"/>
      <c r="U27" s="46"/>
      <c r="V27" s="46"/>
      <c r="W27" s="46"/>
      <c r="X27" s="46"/>
    </row>
    <row r="28" spans="2:36" ht="11.25" customHeight="1" x14ac:dyDescent="0.2">
      <c r="B28" s="52" t="s">
        <v>7</v>
      </c>
      <c r="C28" s="21">
        <v>1.33</v>
      </c>
      <c r="D28" s="21">
        <v>1.33</v>
      </c>
      <c r="E28" s="60">
        <v>2.6074999999999999</v>
      </c>
      <c r="F28" s="22">
        <v>0.8175</v>
      </c>
      <c r="G28" s="22">
        <v>1.27</v>
      </c>
      <c r="H28" s="25">
        <v>0.82250000000000001</v>
      </c>
      <c r="I28" s="21">
        <v>5.5175000000000001</v>
      </c>
      <c r="J28" s="21">
        <v>6.8475000000000001</v>
      </c>
      <c r="K28" s="94">
        <f>J28/J$28*100</f>
        <v>100</v>
      </c>
      <c r="L28" s="44"/>
      <c r="M28" s="44"/>
      <c r="N28" s="44"/>
      <c r="O28" s="44"/>
      <c r="P28" s="44"/>
      <c r="T28" s="46"/>
      <c r="U28" s="46"/>
      <c r="V28" s="46"/>
      <c r="W28" s="46"/>
      <c r="X28" s="46"/>
    </row>
    <row r="29" spans="2:36" x14ac:dyDescent="0.2">
      <c r="B29" s="52" t="s">
        <v>582</v>
      </c>
      <c r="C29" s="21">
        <v>1.155</v>
      </c>
      <c r="D29" s="21">
        <v>1.155</v>
      </c>
      <c r="E29" s="60">
        <v>2.19</v>
      </c>
      <c r="F29" s="22">
        <v>0.9425</v>
      </c>
      <c r="G29" s="22">
        <v>1.4325000000000001</v>
      </c>
      <c r="H29" s="25">
        <v>0.88500000000000001</v>
      </c>
      <c r="I29" s="21">
        <v>5.45</v>
      </c>
      <c r="J29" s="21">
        <v>6.6050000000000004</v>
      </c>
      <c r="K29" s="94">
        <f t="shared" ref="K29:K39" si="1">J29/J$28*100</f>
        <v>96.458561518802483</v>
      </c>
      <c r="L29" s="44"/>
      <c r="M29" s="44"/>
      <c r="N29" s="44"/>
      <c r="O29" s="44"/>
      <c r="P29" s="44"/>
      <c r="T29" s="46"/>
      <c r="U29" s="46"/>
      <c r="V29" s="46"/>
      <c r="W29" s="46"/>
      <c r="X29" s="46"/>
    </row>
    <row r="30" spans="2:36" x14ac:dyDescent="0.2">
      <c r="B30" s="52" t="s">
        <v>5</v>
      </c>
      <c r="C30" s="21">
        <v>1.1000000000000001</v>
      </c>
      <c r="D30" s="21">
        <v>1.1000000000000001</v>
      </c>
      <c r="E30" s="60">
        <v>2.3199999999999998</v>
      </c>
      <c r="F30" s="22">
        <v>0.85750000000000004</v>
      </c>
      <c r="G30" s="22">
        <v>1.335</v>
      </c>
      <c r="H30" s="25">
        <v>0.9325</v>
      </c>
      <c r="I30" s="21">
        <v>5.4450000000000003</v>
      </c>
      <c r="J30" s="21">
        <v>6.5449999999999999</v>
      </c>
      <c r="K30" s="94">
        <f t="shared" si="1"/>
        <v>95.582329317269071</v>
      </c>
      <c r="L30" s="44"/>
      <c r="M30" s="44"/>
      <c r="N30" s="44"/>
      <c r="O30" s="44"/>
      <c r="P30" s="44"/>
      <c r="T30" s="46"/>
      <c r="U30" s="46"/>
      <c r="V30" s="46"/>
      <c r="W30" s="46"/>
      <c r="X30" s="46"/>
    </row>
    <row r="31" spans="2:36" x14ac:dyDescent="0.2">
      <c r="B31" s="52" t="s">
        <v>80</v>
      </c>
      <c r="C31" s="101">
        <v>1.2825</v>
      </c>
      <c r="D31" s="101">
        <v>1.2825</v>
      </c>
      <c r="E31" s="77">
        <v>2.0874999999999999</v>
      </c>
      <c r="F31" s="99">
        <v>0.86250000000000004</v>
      </c>
      <c r="G31" s="99">
        <v>1.36</v>
      </c>
      <c r="H31" s="163">
        <v>0.9425</v>
      </c>
      <c r="I31" s="101">
        <v>5.2525000000000004</v>
      </c>
      <c r="J31" s="101">
        <v>6.5350000000000001</v>
      </c>
      <c r="K31" s="94">
        <f t="shared" si="1"/>
        <v>95.436290617013512</v>
      </c>
      <c r="L31" s="44"/>
      <c r="M31" s="44"/>
      <c r="N31" s="44"/>
      <c r="O31" s="44"/>
      <c r="P31" s="44"/>
      <c r="T31" s="46"/>
      <c r="U31" s="46"/>
      <c r="V31" s="46"/>
      <c r="W31" s="46"/>
      <c r="X31" s="46"/>
    </row>
    <row r="32" spans="2:36" x14ac:dyDescent="0.2">
      <c r="B32" s="52" t="s">
        <v>15</v>
      </c>
      <c r="C32" s="101">
        <v>1.26</v>
      </c>
      <c r="D32" s="101">
        <v>1.26</v>
      </c>
      <c r="E32" s="77">
        <v>2.11</v>
      </c>
      <c r="F32" s="99">
        <v>0.90249999999999997</v>
      </c>
      <c r="G32" s="99">
        <v>1.3725000000000001</v>
      </c>
      <c r="H32" s="163">
        <v>0.875</v>
      </c>
      <c r="I32" s="101">
        <v>5.26</v>
      </c>
      <c r="J32" s="101">
        <v>6.52</v>
      </c>
      <c r="K32" s="94">
        <f t="shared" si="1"/>
        <v>95.217232566630145</v>
      </c>
      <c r="L32" s="44"/>
      <c r="M32" s="44"/>
      <c r="N32" s="44"/>
      <c r="O32" s="44"/>
      <c r="P32" s="44"/>
      <c r="T32" s="46"/>
      <c r="U32" s="46"/>
      <c r="V32" s="46"/>
      <c r="W32" s="46"/>
      <c r="X32" s="46"/>
    </row>
    <row r="33" spans="2:24" x14ac:dyDescent="0.2">
      <c r="B33" s="52" t="s">
        <v>581</v>
      </c>
      <c r="C33" s="101">
        <v>1.1499999999999999</v>
      </c>
      <c r="D33" s="101">
        <v>1.1499999999999999</v>
      </c>
      <c r="E33" s="77">
        <v>2.29</v>
      </c>
      <c r="F33" s="99">
        <v>0.8</v>
      </c>
      <c r="G33" s="99">
        <v>1.34</v>
      </c>
      <c r="H33" s="163">
        <v>0.89249999999999996</v>
      </c>
      <c r="I33" s="101">
        <v>5.3224999999999998</v>
      </c>
      <c r="J33" s="101">
        <v>6.4725000000000001</v>
      </c>
      <c r="K33" s="94">
        <f t="shared" si="1"/>
        <v>94.523548740416203</v>
      </c>
      <c r="L33" s="44"/>
      <c r="M33" s="44"/>
      <c r="N33" s="44"/>
      <c r="O33" s="44"/>
      <c r="P33" s="44"/>
      <c r="T33" s="46"/>
      <c r="U33" s="46"/>
      <c r="V33" s="46"/>
      <c r="W33" s="46"/>
      <c r="X33" s="46"/>
    </row>
    <row r="34" spans="2:24" x14ac:dyDescent="0.2">
      <c r="B34" s="52" t="s">
        <v>113</v>
      </c>
      <c r="C34" s="21">
        <v>1.1299999999999999</v>
      </c>
      <c r="D34" s="21">
        <v>1.1299999999999999</v>
      </c>
      <c r="E34" s="60">
        <v>2.0924999999999998</v>
      </c>
      <c r="F34" s="22">
        <v>0.90249999999999997</v>
      </c>
      <c r="G34" s="22">
        <v>1.375</v>
      </c>
      <c r="H34" s="25">
        <v>0.88749999999999996</v>
      </c>
      <c r="I34" s="21">
        <v>5.2575000000000003</v>
      </c>
      <c r="J34" s="21">
        <v>6.3875000000000002</v>
      </c>
      <c r="K34" s="94">
        <f t="shared" si="1"/>
        <v>93.282219788243879</v>
      </c>
      <c r="L34" s="44"/>
      <c r="M34" s="44"/>
      <c r="N34" s="44"/>
      <c r="O34" s="44"/>
      <c r="P34" s="44"/>
      <c r="T34" s="46"/>
      <c r="U34" s="46"/>
      <c r="V34" s="46"/>
      <c r="W34" s="46"/>
      <c r="X34" s="46"/>
    </row>
    <row r="35" spans="2:24" x14ac:dyDescent="0.2">
      <c r="B35" s="52" t="s">
        <v>584</v>
      </c>
      <c r="C35" s="101">
        <v>1.22</v>
      </c>
      <c r="D35" s="101">
        <v>1.22</v>
      </c>
      <c r="E35" s="77">
        <v>1.9624999999999999</v>
      </c>
      <c r="F35" s="99">
        <v>0.97</v>
      </c>
      <c r="G35" s="99">
        <v>1.3025</v>
      </c>
      <c r="H35" s="163">
        <v>0.86750000000000005</v>
      </c>
      <c r="I35" s="101">
        <v>5.1025</v>
      </c>
      <c r="J35" s="101">
        <v>6.3224999999999998</v>
      </c>
      <c r="K35" s="94">
        <f t="shared" si="1"/>
        <v>92.332968236582687</v>
      </c>
      <c r="L35" s="44"/>
      <c r="M35" s="44"/>
      <c r="N35" s="44"/>
      <c r="O35" s="44"/>
      <c r="P35" s="44"/>
      <c r="T35" s="46"/>
      <c r="U35" s="46"/>
      <c r="V35" s="46"/>
      <c r="W35" s="46"/>
      <c r="X35" s="46"/>
    </row>
    <row r="36" spans="2:24" x14ac:dyDescent="0.2">
      <c r="B36" s="52" t="s">
        <v>34</v>
      </c>
      <c r="C36" s="21">
        <v>1.145</v>
      </c>
      <c r="D36" s="21">
        <v>1.145</v>
      </c>
      <c r="E36" s="60">
        <v>2.1800000000000002</v>
      </c>
      <c r="F36" s="22">
        <v>0.80249999999999999</v>
      </c>
      <c r="G36" s="22">
        <v>1.2625</v>
      </c>
      <c r="H36" s="25">
        <v>0.88500000000000001</v>
      </c>
      <c r="I36" s="21">
        <v>5.13</v>
      </c>
      <c r="J36" s="21">
        <v>6.2750000000000004</v>
      </c>
      <c r="K36" s="94">
        <f t="shared" si="1"/>
        <v>91.639284410368745</v>
      </c>
      <c r="L36" s="44"/>
      <c r="M36" s="44"/>
      <c r="N36" s="44"/>
      <c r="O36" s="44"/>
      <c r="P36" s="44"/>
      <c r="T36" s="46"/>
      <c r="U36" s="46"/>
      <c r="V36" s="46"/>
      <c r="W36" s="46"/>
      <c r="X36" s="46"/>
    </row>
    <row r="37" spans="2:24" x14ac:dyDescent="0.2">
      <c r="B37" s="52" t="s">
        <v>579</v>
      </c>
      <c r="C37" s="101">
        <v>1.2749999999999999</v>
      </c>
      <c r="D37" s="101">
        <v>1.2749999999999999</v>
      </c>
      <c r="E37" s="77">
        <v>2.145</v>
      </c>
      <c r="F37" s="99">
        <v>0.68500000000000005</v>
      </c>
      <c r="G37" s="99">
        <v>1.2224999999999999</v>
      </c>
      <c r="H37" s="163">
        <v>0.94499999999999995</v>
      </c>
      <c r="I37" s="101">
        <v>4.9974999999999996</v>
      </c>
      <c r="J37" s="101">
        <v>6.2725</v>
      </c>
      <c r="K37" s="94">
        <f t="shared" si="1"/>
        <v>91.602774735304848</v>
      </c>
      <c r="L37" s="44"/>
      <c r="M37" s="44"/>
      <c r="N37" s="44"/>
      <c r="O37" s="44"/>
      <c r="P37" s="44"/>
      <c r="T37" s="46"/>
      <c r="U37" s="46"/>
      <c r="V37" s="46"/>
      <c r="W37" s="46"/>
      <c r="X37" s="46"/>
    </row>
    <row r="38" spans="2:24" x14ac:dyDescent="0.2">
      <c r="B38" s="52" t="s">
        <v>409</v>
      </c>
      <c r="C38" s="188">
        <v>1.0725</v>
      </c>
      <c r="D38" s="188">
        <v>1.0725</v>
      </c>
      <c r="E38" s="184">
        <v>2.1074999999999999</v>
      </c>
      <c r="F38" s="234">
        <v>0.94499999999999995</v>
      </c>
      <c r="G38" s="234">
        <v>1.3325</v>
      </c>
      <c r="H38" s="233">
        <v>0.76500000000000001</v>
      </c>
      <c r="I38" s="188">
        <v>5.15</v>
      </c>
      <c r="J38" s="188">
        <v>6.2225000000000001</v>
      </c>
      <c r="K38" s="94">
        <f t="shared" si="1"/>
        <v>90.872581234027024</v>
      </c>
      <c r="L38" s="44"/>
      <c r="M38" s="44"/>
      <c r="N38" s="44"/>
      <c r="O38" s="44"/>
      <c r="P38" s="44"/>
      <c r="T38" s="46"/>
      <c r="U38" s="46"/>
      <c r="V38" s="46"/>
      <c r="W38" s="46"/>
      <c r="X38" s="46"/>
    </row>
    <row r="39" spans="2:24" x14ac:dyDescent="0.2">
      <c r="B39" s="52" t="s">
        <v>583</v>
      </c>
      <c r="C39" s="189">
        <v>1.2549999999999999</v>
      </c>
      <c r="D39" s="189">
        <v>1.2549999999999999</v>
      </c>
      <c r="E39" s="185">
        <v>1.9775</v>
      </c>
      <c r="F39" s="209">
        <v>0.87250000000000005</v>
      </c>
      <c r="G39" s="209">
        <v>1.2075</v>
      </c>
      <c r="H39" s="212">
        <v>0.90249999999999997</v>
      </c>
      <c r="I39" s="189">
        <v>4.96</v>
      </c>
      <c r="J39" s="189">
        <v>6.2149999999999999</v>
      </c>
      <c r="K39" s="94">
        <f t="shared" si="1"/>
        <v>90.763052208835333</v>
      </c>
      <c r="L39" s="44"/>
      <c r="M39" s="44"/>
      <c r="N39" s="44"/>
      <c r="O39" s="44"/>
      <c r="P39" s="44"/>
      <c r="T39" s="46"/>
      <c r="U39" s="46"/>
      <c r="V39" s="46"/>
      <c r="W39" s="46"/>
      <c r="X39" s="46"/>
    </row>
    <row r="40" spans="2:24" x14ac:dyDescent="0.2">
      <c r="B40" s="52"/>
      <c r="C40" s="172"/>
      <c r="D40" s="172"/>
      <c r="E40" s="227"/>
      <c r="F40" s="167"/>
      <c r="G40" s="167"/>
      <c r="H40" s="223"/>
      <c r="I40" s="172"/>
      <c r="J40" s="172"/>
      <c r="K40" s="52"/>
      <c r="L40" s="44"/>
      <c r="M40" s="44"/>
      <c r="N40" s="44"/>
      <c r="O40" s="44"/>
      <c r="P40" s="44"/>
      <c r="T40" s="46"/>
      <c r="U40" s="46"/>
      <c r="V40" s="46"/>
      <c r="W40" s="46"/>
      <c r="X40" s="46"/>
    </row>
    <row r="41" spans="2:24" x14ac:dyDescent="0.2">
      <c r="B41" s="52" t="s">
        <v>11</v>
      </c>
      <c r="C41" s="101">
        <v>1.1979169999999999</v>
      </c>
      <c r="D41" s="101">
        <v>1.1979169999999999</v>
      </c>
      <c r="E41" s="77">
        <v>2.1724999999999999</v>
      </c>
      <c r="F41" s="99">
        <v>0.86333300000000002</v>
      </c>
      <c r="G41" s="99">
        <v>1.3177080000000001</v>
      </c>
      <c r="H41" s="163">
        <v>0.88354200000000005</v>
      </c>
      <c r="I41" s="101">
        <v>5.2370830000000002</v>
      </c>
      <c r="J41" s="101">
        <v>6.4349999999999996</v>
      </c>
      <c r="K41" s="101"/>
      <c r="L41" s="44"/>
      <c r="M41" s="44"/>
      <c r="N41" s="44"/>
      <c r="O41" s="44"/>
      <c r="P41" s="44"/>
      <c r="T41" s="46"/>
      <c r="U41" s="46"/>
      <c r="V41" s="46"/>
      <c r="W41" s="46"/>
      <c r="X41" s="46"/>
    </row>
    <row r="42" spans="2:24" x14ac:dyDescent="0.2">
      <c r="B42" s="52" t="s">
        <v>12</v>
      </c>
      <c r="C42" s="101">
        <v>0.28210000000000002</v>
      </c>
      <c r="D42" s="101">
        <v>0.28210000000000002</v>
      </c>
      <c r="E42" s="77">
        <v>0.52139999999999997</v>
      </c>
      <c r="F42" s="99">
        <v>0.1709</v>
      </c>
      <c r="G42" s="99">
        <v>0.14119999999999999</v>
      </c>
      <c r="H42" s="163">
        <v>0.1799</v>
      </c>
      <c r="I42" s="101">
        <v>0.66969999999999996</v>
      </c>
      <c r="J42" s="101">
        <v>0.72770000000000001</v>
      </c>
      <c r="K42" s="101"/>
      <c r="L42" s="44"/>
      <c r="M42" s="44"/>
      <c r="N42" s="44"/>
      <c r="O42" s="44"/>
      <c r="P42" s="44"/>
      <c r="T42" s="46"/>
      <c r="U42" s="46"/>
      <c r="V42" s="46"/>
      <c r="W42" s="46"/>
      <c r="X42" s="46"/>
    </row>
    <row r="43" spans="2:24" ht="10.5" thickBot="1" x14ac:dyDescent="0.25">
      <c r="B43" s="55" t="s">
        <v>13</v>
      </c>
      <c r="C43" s="102">
        <v>16.30939</v>
      </c>
      <c r="D43" s="102">
        <v>16.30939</v>
      </c>
      <c r="E43" s="78">
        <v>16.620139999999999</v>
      </c>
      <c r="F43" s="100">
        <v>13.71091</v>
      </c>
      <c r="G43" s="100">
        <v>7.4219840000000001</v>
      </c>
      <c r="H43" s="136">
        <v>14.1027</v>
      </c>
      <c r="I43" s="102">
        <v>8.8555620000000008</v>
      </c>
      <c r="J43" s="102">
        <v>7.8307390000000003</v>
      </c>
      <c r="K43" s="102"/>
      <c r="L43" s="44"/>
      <c r="M43" s="44"/>
      <c r="N43" s="44"/>
      <c r="O43" s="44"/>
      <c r="P43" s="44"/>
      <c r="T43" s="46"/>
      <c r="U43" s="46"/>
      <c r="V43" s="46"/>
      <c r="W43" s="46"/>
      <c r="X43" s="46"/>
    </row>
    <row r="44" spans="2:24" ht="11.25" customHeight="1" thickBot="1" x14ac:dyDescent="0.25">
      <c r="B44" s="320" t="s">
        <v>233</v>
      </c>
      <c r="C44" s="321"/>
      <c r="D44" s="321"/>
      <c r="E44" s="321"/>
      <c r="F44" s="321"/>
      <c r="G44" s="321"/>
      <c r="H44" s="321"/>
      <c r="I44" s="321"/>
      <c r="J44" s="321"/>
      <c r="K44" s="322"/>
    </row>
  </sheetData>
  <mergeCells count="4">
    <mergeCell ref="B44:K44"/>
    <mergeCell ref="B22:AJ22"/>
    <mergeCell ref="B23:AJ23"/>
    <mergeCell ref="B24:AJ24"/>
  </mergeCells>
  <conditionalFormatting sqref="N2:R17">
    <cfRule type="colorScale" priority="1">
      <colorScale>
        <cfvo type="min"/>
        <cfvo type="max"/>
        <color theme="9"/>
        <color rgb="FF63BE7B"/>
      </colorScale>
    </cfRule>
  </conditionalFormatting>
  <conditionalFormatting sqref="Z2:Z17">
    <cfRule type="colorScale" priority="7">
      <colorScale>
        <cfvo type="min"/>
        <cfvo type="percentile" val="50"/>
        <cfvo type="max"/>
        <color rgb="FF63BE7B"/>
        <color rgb="FFBDE53B"/>
        <color rgb="FFFF66FF"/>
      </colorScale>
    </cfRule>
  </conditionalFormatting>
  <conditionalFormatting sqref="AF2:AF17">
    <cfRule type="colorScale" priority="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I2:AI17">
    <cfRule type="colorScale" priority="6">
      <colorScale>
        <cfvo type="min"/>
        <cfvo type="max"/>
        <color rgb="FF00B050"/>
        <color rgb="FF92D050"/>
      </colorScale>
    </cfRule>
  </conditionalFormatting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AU62"/>
  <sheetViews>
    <sheetView topLeftCell="A32" workbookViewId="0">
      <selection activeCell="B37" sqref="B37:M61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8" width="7.7265625" style="46" customWidth="1"/>
    <col min="19" max="22" width="7.7265625" style="9" customWidth="1"/>
    <col min="23" max="23" width="8.453125" style="9" customWidth="1"/>
    <col min="24" max="53" width="7.7265625" style="9" customWidth="1"/>
    <col min="54" max="260" width="9.1796875" style="9"/>
    <col min="261" max="261" width="3.7265625" style="9" customWidth="1"/>
    <col min="262" max="262" width="30.7265625" style="9" customWidth="1"/>
    <col min="263" max="282" width="6.7265625" style="9" customWidth="1"/>
    <col min="283" max="289" width="5.7265625" style="9" customWidth="1"/>
    <col min="290" max="516" width="9.1796875" style="9"/>
    <col min="517" max="517" width="3.7265625" style="9" customWidth="1"/>
    <col min="518" max="518" width="30.7265625" style="9" customWidth="1"/>
    <col min="519" max="538" width="6.7265625" style="9" customWidth="1"/>
    <col min="539" max="545" width="5.7265625" style="9" customWidth="1"/>
    <col min="546" max="772" width="9.1796875" style="9"/>
    <col min="773" max="773" width="3.7265625" style="9" customWidth="1"/>
    <col min="774" max="774" width="30.7265625" style="9" customWidth="1"/>
    <col min="775" max="794" width="6.7265625" style="9" customWidth="1"/>
    <col min="795" max="801" width="5.7265625" style="9" customWidth="1"/>
    <col min="802" max="1028" width="9.1796875" style="9"/>
    <col min="1029" max="1029" width="3.7265625" style="9" customWidth="1"/>
    <col min="1030" max="1030" width="30.7265625" style="9" customWidth="1"/>
    <col min="1031" max="1050" width="6.7265625" style="9" customWidth="1"/>
    <col min="1051" max="1057" width="5.7265625" style="9" customWidth="1"/>
    <col min="1058" max="1284" width="9.1796875" style="9"/>
    <col min="1285" max="1285" width="3.7265625" style="9" customWidth="1"/>
    <col min="1286" max="1286" width="30.7265625" style="9" customWidth="1"/>
    <col min="1287" max="1306" width="6.7265625" style="9" customWidth="1"/>
    <col min="1307" max="1313" width="5.7265625" style="9" customWidth="1"/>
    <col min="1314" max="1540" width="9.1796875" style="9"/>
    <col min="1541" max="1541" width="3.7265625" style="9" customWidth="1"/>
    <col min="1542" max="1542" width="30.7265625" style="9" customWidth="1"/>
    <col min="1543" max="1562" width="6.7265625" style="9" customWidth="1"/>
    <col min="1563" max="1569" width="5.7265625" style="9" customWidth="1"/>
    <col min="1570" max="1796" width="9.1796875" style="9"/>
    <col min="1797" max="1797" width="3.7265625" style="9" customWidth="1"/>
    <col min="1798" max="1798" width="30.7265625" style="9" customWidth="1"/>
    <col min="1799" max="1818" width="6.7265625" style="9" customWidth="1"/>
    <col min="1819" max="1825" width="5.7265625" style="9" customWidth="1"/>
    <col min="1826" max="2052" width="9.1796875" style="9"/>
    <col min="2053" max="2053" width="3.7265625" style="9" customWidth="1"/>
    <col min="2054" max="2054" width="30.7265625" style="9" customWidth="1"/>
    <col min="2055" max="2074" width="6.7265625" style="9" customWidth="1"/>
    <col min="2075" max="2081" width="5.7265625" style="9" customWidth="1"/>
    <col min="2082" max="2308" width="9.1796875" style="9"/>
    <col min="2309" max="2309" width="3.7265625" style="9" customWidth="1"/>
    <col min="2310" max="2310" width="30.7265625" style="9" customWidth="1"/>
    <col min="2311" max="2330" width="6.7265625" style="9" customWidth="1"/>
    <col min="2331" max="2337" width="5.7265625" style="9" customWidth="1"/>
    <col min="2338" max="2564" width="9.1796875" style="9"/>
    <col min="2565" max="2565" width="3.7265625" style="9" customWidth="1"/>
    <col min="2566" max="2566" width="30.7265625" style="9" customWidth="1"/>
    <col min="2567" max="2586" width="6.7265625" style="9" customWidth="1"/>
    <col min="2587" max="2593" width="5.7265625" style="9" customWidth="1"/>
    <col min="2594" max="2820" width="9.1796875" style="9"/>
    <col min="2821" max="2821" width="3.7265625" style="9" customWidth="1"/>
    <col min="2822" max="2822" width="30.7265625" style="9" customWidth="1"/>
    <col min="2823" max="2842" width="6.7265625" style="9" customWidth="1"/>
    <col min="2843" max="2849" width="5.7265625" style="9" customWidth="1"/>
    <col min="2850" max="3076" width="9.1796875" style="9"/>
    <col min="3077" max="3077" width="3.7265625" style="9" customWidth="1"/>
    <col min="3078" max="3078" width="30.7265625" style="9" customWidth="1"/>
    <col min="3079" max="3098" width="6.7265625" style="9" customWidth="1"/>
    <col min="3099" max="3105" width="5.7265625" style="9" customWidth="1"/>
    <col min="3106" max="3332" width="9.1796875" style="9"/>
    <col min="3333" max="3333" width="3.7265625" style="9" customWidth="1"/>
    <col min="3334" max="3334" width="30.7265625" style="9" customWidth="1"/>
    <col min="3335" max="3354" width="6.7265625" style="9" customWidth="1"/>
    <col min="3355" max="3361" width="5.7265625" style="9" customWidth="1"/>
    <col min="3362" max="3588" width="9.1796875" style="9"/>
    <col min="3589" max="3589" width="3.7265625" style="9" customWidth="1"/>
    <col min="3590" max="3590" width="30.7265625" style="9" customWidth="1"/>
    <col min="3591" max="3610" width="6.7265625" style="9" customWidth="1"/>
    <col min="3611" max="3617" width="5.7265625" style="9" customWidth="1"/>
    <col min="3618" max="3844" width="9.1796875" style="9"/>
    <col min="3845" max="3845" width="3.7265625" style="9" customWidth="1"/>
    <col min="3846" max="3846" width="30.7265625" style="9" customWidth="1"/>
    <col min="3847" max="3866" width="6.7265625" style="9" customWidth="1"/>
    <col min="3867" max="3873" width="5.7265625" style="9" customWidth="1"/>
    <col min="3874" max="4100" width="9.1796875" style="9"/>
    <col min="4101" max="4101" width="3.7265625" style="9" customWidth="1"/>
    <col min="4102" max="4102" width="30.7265625" style="9" customWidth="1"/>
    <col min="4103" max="4122" width="6.7265625" style="9" customWidth="1"/>
    <col min="4123" max="4129" width="5.7265625" style="9" customWidth="1"/>
    <col min="4130" max="4356" width="9.1796875" style="9"/>
    <col min="4357" max="4357" width="3.7265625" style="9" customWidth="1"/>
    <col min="4358" max="4358" width="30.7265625" style="9" customWidth="1"/>
    <col min="4359" max="4378" width="6.7265625" style="9" customWidth="1"/>
    <col min="4379" max="4385" width="5.7265625" style="9" customWidth="1"/>
    <col min="4386" max="4612" width="9.1796875" style="9"/>
    <col min="4613" max="4613" width="3.7265625" style="9" customWidth="1"/>
    <col min="4614" max="4614" width="30.7265625" style="9" customWidth="1"/>
    <col min="4615" max="4634" width="6.7265625" style="9" customWidth="1"/>
    <col min="4635" max="4641" width="5.7265625" style="9" customWidth="1"/>
    <col min="4642" max="4868" width="9.1796875" style="9"/>
    <col min="4869" max="4869" width="3.7265625" style="9" customWidth="1"/>
    <col min="4870" max="4870" width="30.7265625" style="9" customWidth="1"/>
    <col min="4871" max="4890" width="6.7265625" style="9" customWidth="1"/>
    <col min="4891" max="4897" width="5.7265625" style="9" customWidth="1"/>
    <col min="4898" max="5124" width="9.1796875" style="9"/>
    <col min="5125" max="5125" width="3.7265625" style="9" customWidth="1"/>
    <col min="5126" max="5126" width="30.7265625" style="9" customWidth="1"/>
    <col min="5127" max="5146" width="6.7265625" style="9" customWidth="1"/>
    <col min="5147" max="5153" width="5.7265625" style="9" customWidth="1"/>
    <col min="5154" max="5380" width="9.1796875" style="9"/>
    <col min="5381" max="5381" width="3.7265625" style="9" customWidth="1"/>
    <col min="5382" max="5382" width="30.7265625" style="9" customWidth="1"/>
    <col min="5383" max="5402" width="6.7265625" style="9" customWidth="1"/>
    <col min="5403" max="5409" width="5.7265625" style="9" customWidth="1"/>
    <col min="5410" max="5636" width="9.1796875" style="9"/>
    <col min="5637" max="5637" width="3.7265625" style="9" customWidth="1"/>
    <col min="5638" max="5638" width="30.7265625" style="9" customWidth="1"/>
    <col min="5639" max="5658" width="6.7265625" style="9" customWidth="1"/>
    <col min="5659" max="5665" width="5.7265625" style="9" customWidth="1"/>
    <col min="5666" max="5892" width="9.1796875" style="9"/>
    <col min="5893" max="5893" width="3.7265625" style="9" customWidth="1"/>
    <col min="5894" max="5894" width="30.7265625" style="9" customWidth="1"/>
    <col min="5895" max="5914" width="6.7265625" style="9" customWidth="1"/>
    <col min="5915" max="5921" width="5.7265625" style="9" customWidth="1"/>
    <col min="5922" max="6148" width="9.1796875" style="9"/>
    <col min="6149" max="6149" width="3.7265625" style="9" customWidth="1"/>
    <col min="6150" max="6150" width="30.7265625" style="9" customWidth="1"/>
    <col min="6151" max="6170" width="6.7265625" style="9" customWidth="1"/>
    <col min="6171" max="6177" width="5.7265625" style="9" customWidth="1"/>
    <col min="6178" max="6404" width="9.1796875" style="9"/>
    <col min="6405" max="6405" width="3.7265625" style="9" customWidth="1"/>
    <col min="6406" max="6406" width="30.7265625" style="9" customWidth="1"/>
    <col min="6407" max="6426" width="6.7265625" style="9" customWidth="1"/>
    <col min="6427" max="6433" width="5.7265625" style="9" customWidth="1"/>
    <col min="6434" max="6660" width="9.1796875" style="9"/>
    <col min="6661" max="6661" width="3.7265625" style="9" customWidth="1"/>
    <col min="6662" max="6662" width="30.7265625" style="9" customWidth="1"/>
    <col min="6663" max="6682" width="6.7265625" style="9" customWidth="1"/>
    <col min="6683" max="6689" width="5.7265625" style="9" customWidth="1"/>
    <col min="6690" max="6916" width="9.1796875" style="9"/>
    <col min="6917" max="6917" width="3.7265625" style="9" customWidth="1"/>
    <col min="6918" max="6918" width="30.7265625" style="9" customWidth="1"/>
    <col min="6919" max="6938" width="6.7265625" style="9" customWidth="1"/>
    <col min="6939" max="6945" width="5.7265625" style="9" customWidth="1"/>
    <col min="6946" max="7172" width="9.1796875" style="9"/>
    <col min="7173" max="7173" width="3.7265625" style="9" customWidth="1"/>
    <col min="7174" max="7174" width="30.7265625" style="9" customWidth="1"/>
    <col min="7175" max="7194" width="6.7265625" style="9" customWidth="1"/>
    <col min="7195" max="7201" width="5.7265625" style="9" customWidth="1"/>
    <col min="7202" max="7428" width="9.1796875" style="9"/>
    <col min="7429" max="7429" width="3.7265625" style="9" customWidth="1"/>
    <col min="7430" max="7430" width="30.7265625" style="9" customWidth="1"/>
    <col min="7431" max="7450" width="6.7265625" style="9" customWidth="1"/>
    <col min="7451" max="7457" width="5.7265625" style="9" customWidth="1"/>
    <col min="7458" max="7684" width="9.1796875" style="9"/>
    <col min="7685" max="7685" width="3.7265625" style="9" customWidth="1"/>
    <col min="7686" max="7686" width="30.7265625" style="9" customWidth="1"/>
    <col min="7687" max="7706" width="6.7265625" style="9" customWidth="1"/>
    <col min="7707" max="7713" width="5.7265625" style="9" customWidth="1"/>
    <col min="7714" max="7940" width="9.1796875" style="9"/>
    <col min="7941" max="7941" width="3.7265625" style="9" customWidth="1"/>
    <col min="7942" max="7942" width="30.7265625" style="9" customWidth="1"/>
    <col min="7943" max="7962" width="6.7265625" style="9" customWidth="1"/>
    <col min="7963" max="7969" width="5.7265625" style="9" customWidth="1"/>
    <col min="7970" max="8196" width="9.1796875" style="9"/>
    <col min="8197" max="8197" width="3.7265625" style="9" customWidth="1"/>
    <col min="8198" max="8198" width="30.7265625" style="9" customWidth="1"/>
    <col min="8199" max="8218" width="6.7265625" style="9" customWidth="1"/>
    <col min="8219" max="8225" width="5.7265625" style="9" customWidth="1"/>
    <col min="8226" max="8452" width="9.1796875" style="9"/>
    <col min="8453" max="8453" width="3.7265625" style="9" customWidth="1"/>
    <col min="8454" max="8454" width="30.7265625" style="9" customWidth="1"/>
    <col min="8455" max="8474" width="6.7265625" style="9" customWidth="1"/>
    <col min="8475" max="8481" width="5.7265625" style="9" customWidth="1"/>
    <col min="8482" max="8708" width="9.1796875" style="9"/>
    <col min="8709" max="8709" width="3.7265625" style="9" customWidth="1"/>
    <col min="8710" max="8710" width="30.7265625" style="9" customWidth="1"/>
    <col min="8711" max="8730" width="6.7265625" style="9" customWidth="1"/>
    <col min="8731" max="8737" width="5.7265625" style="9" customWidth="1"/>
    <col min="8738" max="8964" width="9.1796875" style="9"/>
    <col min="8965" max="8965" width="3.7265625" style="9" customWidth="1"/>
    <col min="8966" max="8966" width="30.7265625" style="9" customWidth="1"/>
    <col min="8967" max="8986" width="6.7265625" style="9" customWidth="1"/>
    <col min="8987" max="8993" width="5.7265625" style="9" customWidth="1"/>
    <col min="8994" max="9220" width="9.1796875" style="9"/>
    <col min="9221" max="9221" width="3.7265625" style="9" customWidth="1"/>
    <col min="9222" max="9222" width="30.7265625" style="9" customWidth="1"/>
    <col min="9223" max="9242" width="6.7265625" style="9" customWidth="1"/>
    <col min="9243" max="9249" width="5.7265625" style="9" customWidth="1"/>
    <col min="9250" max="9476" width="9.1796875" style="9"/>
    <col min="9477" max="9477" width="3.7265625" style="9" customWidth="1"/>
    <col min="9478" max="9478" width="30.7265625" style="9" customWidth="1"/>
    <col min="9479" max="9498" width="6.7265625" style="9" customWidth="1"/>
    <col min="9499" max="9505" width="5.7265625" style="9" customWidth="1"/>
    <col min="9506" max="9732" width="9.1796875" style="9"/>
    <col min="9733" max="9733" width="3.7265625" style="9" customWidth="1"/>
    <col min="9734" max="9734" width="30.7265625" style="9" customWidth="1"/>
    <col min="9735" max="9754" width="6.7265625" style="9" customWidth="1"/>
    <col min="9755" max="9761" width="5.7265625" style="9" customWidth="1"/>
    <col min="9762" max="9988" width="9.1796875" style="9"/>
    <col min="9989" max="9989" width="3.7265625" style="9" customWidth="1"/>
    <col min="9990" max="9990" width="30.7265625" style="9" customWidth="1"/>
    <col min="9991" max="10010" width="6.7265625" style="9" customWidth="1"/>
    <col min="10011" max="10017" width="5.7265625" style="9" customWidth="1"/>
    <col min="10018" max="10244" width="9.1796875" style="9"/>
    <col min="10245" max="10245" width="3.7265625" style="9" customWidth="1"/>
    <col min="10246" max="10246" width="30.7265625" style="9" customWidth="1"/>
    <col min="10247" max="10266" width="6.7265625" style="9" customWidth="1"/>
    <col min="10267" max="10273" width="5.7265625" style="9" customWidth="1"/>
    <col min="10274" max="10500" width="9.1796875" style="9"/>
    <col min="10501" max="10501" width="3.7265625" style="9" customWidth="1"/>
    <col min="10502" max="10502" width="30.7265625" style="9" customWidth="1"/>
    <col min="10503" max="10522" width="6.7265625" style="9" customWidth="1"/>
    <col min="10523" max="10529" width="5.7265625" style="9" customWidth="1"/>
    <col min="10530" max="10756" width="9.1796875" style="9"/>
    <col min="10757" max="10757" width="3.7265625" style="9" customWidth="1"/>
    <col min="10758" max="10758" width="30.7265625" style="9" customWidth="1"/>
    <col min="10759" max="10778" width="6.7265625" style="9" customWidth="1"/>
    <col min="10779" max="10785" width="5.7265625" style="9" customWidth="1"/>
    <col min="10786" max="11012" width="9.1796875" style="9"/>
    <col min="11013" max="11013" width="3.7265625" style="9" customWidth="1"/>
    <col min="11014" max="11014" width="30.7265625" style="9" customWidth="1"/>
    <col min="11015" max="11034" width="6.7265625" style="9" customWidth="1"/>
    <col min="11035" max="11041" width="5.7265625" style="9" customWidth="1"/>
    <col min="11042" max="11268" width="9.1796875" style="9"/>
    <col min="11269" max="11269" width="3.7265625" style="9" customWidth="1"/>
    <col min="11270" max="11270" width="30.7265625" style="9" customWidth="1"/>
    <col min="11271" max="11290" width="6.7265625" style="9" customWidth="1"/>
    <col min="11291" max="11297" width="5.7265625" style="9" customWidth="1"/>
    <col min="11298" max="11524" width="9.1796875" style="9"/>
    <col min="11525" max="11525" width="3.7265625" style="9" customWidth="1"/>
    <col min="11526" max="11526" width="30.7265625" style="9" customWidth="1"/>
    <col min="11527" max="11546" width="6.7265625" style="9" customWidth="1"/>
    <col min="11547" max="11553" width="5.7265625" style="9" customWidth="1"/>
    <col min="11554" max="11780" width="9.1796875" style="9"/>
    <col min="11781" max="11781" width="3.7265625" style="9" customWidth="1"/>
    <col min="11782" max="11782" width="30.7265625" style="9" customWidth="1"/>
    <col min="11783" max="11802" width="6.7265625" style="9" customWidth="1"/>
    <col min="11803" max="11809" width="5.7265625" style="9" customWidth="1"/>
    <col min="11810" max="12036" width="9.1796875" style="9"/>
    <col min="12037" max="12037" width="3.7265625" style="9" customWidth="1"/>
    <col min="12038" max="12038" width="30.7265625" style="9" customWidth="1"/>
    <col min="12039" max="12058" width="6.7265625" style="9" customWidth="1"/>
    <col min="12059" max="12065" width="5.7265625" style="9" customWidth="1"/>
    <col min="12066" max="12292" width="9.1796875" style="9"/>
    <col min="12293" max="12293" width="3.7265625" style="9" customWidth="1"/>
    <col min="12294" max="12294" width="30.7265625" style="9" customWidth="1"/>
    <col min="12295" max="12314" width="6.7265625" style="9" customWidth="1"/>
    <col min="12315" max="12321" width="5.7265625" style="9" customWidth="1"/>
    <col min="12322" max="12548" width="9.1796875" style="9"/>
    <col min="12549" max="12549" width="3.7265625" style="9" customWidth="1"/>
    <col min="12550" max="12550" width="30.7265625" style="9" customWidth="1"/>
    <col min="12551" max="12570" width="6.7265625" style="9" customWidth="1"/>
    <col min="12571" max="12577" width="5.7265625" style="9" customWidth="1"/>
    <col min="12578" max="12804" width="9.1796875" style="9"/>
    <col min="12805" max="12805" width="3.7265625" style="9" customWidth="1"/>
    <col min="12806" max="12806" width="30.7265625" style="9" customWidth="1"/>
    <col min="12807" max="12826" width="6.7265625" style="9" customWidth="1"/>
    <col min="12827" max="12833" width="5.7265625" style="9" customWidth="1"/>
    <col min="12834" max="13060" width="9.1796875" style="9"/>
    <col min="13061" max="13061" width="3.7265625" style="9" customWidth="1"/>
    <col min="13062" max="13062" width="30.7265625" style="9" customWidth="1"/>
    <col min="13063" max="13082" width="6.7265625" style="9" customWidth="1"/>
    <col min="13083" max="13089" width="5.7265625" style="9" customWidth="1"/>
    <col min="13090" max="13316" width="9.1796875" style="9"/>
    <col min="13317" max="13317" width="3.7265625" style="9" customWidth="1"/>
    <col min="13318" max="13318" width="30.7265625" style="9" customWidth="1"/>
    <col min="13319" max="13338" width="6.7265625" style="9" customWidth="1"/>
    <col min="13339" max="13345" width="5.7265625" style="9" customWidth="1"/>
    <col min="13346" max="13572" width="9.1796875" style="9"/>
    <col min="13573" max="13573" width="3.7265625" style="9" customWidth="1"/>
    <col min="13574" max="13574" width="30.7265625" style="9" customWidth="1"/>
    <col min="13575" max="13594" width="6.7265625" style="9" customWidth="1"/>
    <col min="13595" max="13601" width="5.7265625" style="9" customWidth="1"/>
    <col min="13602" max="13828" width="9.1796875" style="9"/>
    <col min="13829" max="13829" width="3.7265625" style="9" customWidth="1"/>
    <col min="13830" max="13830" width="30.7265625" style="9" customWidth="1"/>
    <col min="13831" max="13850" width="6.7265625" style="9" customWidth="1"/>
    <col min="13851" max="13857" width="5.7265625" style="9" customWidth="1"/>
    <col min="13858" max="14084" width="9.1796875" style="9"/>
    <col min="14085" max="14085" width="3.7265625" style="9" customWidth="1"/>
    <col min="14086" max="14086" width="30.7265625" style="9" customWidth="1"/>
    <col min="14087" max="14106" width="6.7265625" style="9" customWidth="1"/>
    <col min="14107" max="14113" width="5.7265625" style="9" customWidth="1"/>
    <col min="14114" max="14340" width="9.1796875" style="9"/>
    <col min="14341" max="14341" width="3.7265625" style="9" customWidth="1"/>
    <col min="14342" max="14342" width="30.7265625" style="9" customWidth="1"/>
    <col min="14343" max="14362" width="6.7265625" style="9" customWidth="1"/>
    <col min="14363" max="14369" width="5.7265625" style="9" customWidth="1"/>
    <col min="14370" max="14596" width="9.1796875" style="9"/>
    <col min="14597" max="14597" width="3.7265625" style="9" customWidth="1"/>
    <col min="14598" max="14598" width="30.7265625" style="9" customWidth="1"/>
    <col min="14599" max="14618" width="6.7265625" style="9" customWidth="1"/>
    <col min="14619" max="14625" width="5.7265625" style="9" customWidth="1"/>
    <col min="14626" max="14852" width="9.1796875" style="9"/>
    <col min="14853" max="14853" width="3.7265625" style="9" customWidth="1"/>
    <col min="14854" max="14854" width="30.7265625" style="9" customWidth="1"/>
    <col min="14855" max="14874" width="6.7265625" style="9" customWidth="1"/>
    <col min="14875" max="14881" width="5.7265625" style="9" customWidth="1"/>
    <col min="14882" max="15108" width="9.1796875" style="9"/>
    <col min="15109" max="15109" width="3.7265625" style="9" customWidth="1"/>
    <col min="15110" max="15110" width="30.7265625" style="9" customWidth="1"/>
    <col min="15111" max="15130" width="6.7265625" style="9" customWidth="1"/>
    <col min="15131" max="15137" width="5.7265625" style="9" customWidth="1"/>
    <col min="15138" max="15364" width="9.1796875" style="9"/>
    <col min="15365" max="15365" width="3.7265625" style="9" customWidth="1"/>
    <col min="15366" max="15366" width="30.7265625" style="9" customWidth="1"/>
    <col min="15367" max="15386" width="6.7265625" style="9" customWidth="1"/>
    <col min="15387" max="15393" width="5.7265625" style="9" customWidth="1"/>
    <col min="15394" max="15620" width="9.1796875" style="9"/>
    <col min="15621" max="15621" width="3.7265625" style="9" customWidth="1"/>
    <col min="15622" max="15622" width="30.7265625" style="9" customWidth="1"/>
    <col min="15623" max="15642" width="6.7265625" style="9" customWidth="1"/>
    <col min="15643" max="15649" width="5.7265625" style="9" customWidth="1"/>
    <col min="15650" max="15876" width="9.1796875" style="9"/>
    <col min="15877" max="15877" width="3.7265625" style="9" customWidth="1"/>
    <col min="15878" max="15878" width="30.7265625" style="9" customWidth="1"/>
    <col min="15879" max="15898" width="6.7265625" style="9" customWidth="1"/>
    <col min="15899" max="15905" width="5.7265625" style="9" customWidth="1"/>
    <col min="15906" max="16132" width="9.1796875" style="9"/>
    <col min="16133" max="16133" width="3.7265625" style="9" customWidth="1"/>
    <col min="16134" max="16134" width="30.7265625" style="9" customWidth="1"/>
    <col min="16135" max="16154" width="6.7265625" style="9" customWidth="1"/>
    <col min="16155" max="16161" width="5.7265625" style="9" customWidth="1"/>
    <col min="16162" max="16384" width="9.1796875" style="9"/>
  </cols>
  <sheetData>
    <row r="1" spans="2:46" ht="40.5" thickBot="1" x14ac:dyDescent="0.25">
      <c r="B1" s="47" t="s">
        <v>475</v>
      </c>
      <c r="C1" s="64" t="s">
        <v>484</v>
      </c>
      <c r="D1" s="65" t="s">
        <v>489</v>
      </c>
      <c r="E1" s="87" t="s">
        <v>485</v>
      </c>
      <c r="F1" s="50" t="s">
        <v>466</v>
      </c>
      <c r="G1" s="64" t="s">
        <v>593</v>
      </c>
      <c r="H1" s="65" t="s">
        <v>594</v>
      </c>
      <c r="I1" s="65" t="s">
        <v>595</v>
      </c>
      <c r="J1" s="87" t="s">
        <v>577</v>
      </c>
      <c r="K1" s="50" t="s">
        <v>578</v>
      </c>
      <c r="L1" s="64" t="s">
        <v>662</v>
      </c>
      <c r="M1" s="65" t="s">
        <v>663</v>
      </c>
      <c r="N1" s="65" t="s">
        <v>664</v>
      </c>
      <c r="O1" s="87" t="s">
        <v>665</v>
      </c>
      <c r="P1" s="50" t="s">
        <v>634</v>
      </c>
      <c r="Q1" s="50" t="s">
        <v>150</v>
      </c>
      <c r="R1" s="79" t="s">
        <v>220</v>
      </c>
      <c r="S1" s="50" t="s">
        <v>605</v>
      </c>
      <c r="T1" s="64" t="s">
        <v>596</v>
      </c>
      <c r="U1" s="87" t="s">
        <v>486</v>
      </c>
      <c r="V1" s="65" t="s">
        <v>586</v>
      </c>
      <c r="W1" s="87" t="s">
        <v>666</v>
      </c>
      <c r="X1" s="87" t="s">
        <v>667</v>
      </c>
      <c r="Y1" s="87" t="s">
        <v>668</v>
      </c>
      <c r="Z1" s="96" t="s">
        <v>669</v>
      </c>
      <c r="AA1" s="47" t="s">
        <v>475</v>
      </c>
      <c r="AB1" s="64" t="s">
        <v>464</v>
      </c>
      <c r="AC1" s="87" t="s">
        <v>597</v>
      </c>
      <c r="AD1" s="87" t="s">
        <v>598</v>
      </c>
      <c r="AE1" s="87" t="s">
        <v>599</v>
      </c>
      <c r="AF1" s="65" t="s">
        <v>600</v>
      </c>
      <c r="AG1" s="87" t="s">
        <v>670</v>
      </c>
      <c r="AH1" s="87" t="s">
        <v>671</v>
      </c>
      <c r="AI1" s="87" t="s">
        <v>672</v>
      </c>
      <c r="AJ1" s="87" t="s">
        <v>673</v>
      </c>
      <c r="AK1" s="50" t="s">
        <v>604</v>
      </c>
      <c r="AL1" s="47" t="s">
        <v>475</v>
      </c>
      <c r="AM1" s="96" t="s">
        <v>487</v>
      </c>
      <c r="AN1" s="65" t="s">
        <v>488</v>
      </c>
      <c r="AO1" s="65" t="s">
        <v>601</v>
      </c>
      <c r="AP1" s="65" t="s">
        <v>602</v>
      </c>
      <c r="AQ1" s="65" t="s">
        <v>603</v>
      </c>
      <c r="AR1" s="65" t="s">
        <v>610</v>
      </c>
      <c r="AS1" s="50" t="s">
        <v>394</v>
      </c>
      <c r="AT1" s="64" t="s">
        <v>609</v>
      </c>
    </row>
    <row r="2" spans="2:46" x14ac:dyDescent="0.2">
      <c r="B2" s="51" t="s">
        <v>478</v>
      </c>
      <c r="C2" s="62">
        <v>1.3625</v>
      </c>
      <c r="D2" s="31">
        <v>1.615</v>
      </c>
      <c r="E2" s="30">
        <v>0.41</v>
      </c>
      <c r="F2" s="29">
        <v>3.3875000000000002</v>
      </c>
      <c r="G2" s="62">
        <v>2.2749999999999999</v>
      </c>
      <c r="H2" s="31">
        <v>1.7275</v>
      </c>
      <c r="I2" s="30">
        <v>0.77749999999999997</v>
      </c>
      <c r="J2" s="33">
        <v>0.50749999999999995</v>
      </c>
      <c r="K2" s="29">
        <v>5.2874999999999996</v>
      </c>
      <c r="L2" s="62">
        <v>0.82499999999999996</v>
      </c>
      <c r="M2" s="30">
        <v>1.1725000000000001</v>
      </c>
      <c r="N2" s="30">
        <v>0.29499999999999998</v>
      </c>
      <c r="O2" s="33">
        <v>0.42749999999999999</v>
      </c>
      <c r="P2" s="29">
        <v>2.72</v>
      </c>
      <c r="Q2" s="29">
        <v>11.395</v>
      </c>
      <c r="R2" s="94">
        <f t="shared" ref="R2:R25" si="0">Q2/Q$22*100</f>
        <v>116.00916263680325</v>
      </c>
      <c r="S2" s="171">
        <v>3.25</v>
      </c>
      <c r="T2" s="140">
        <v>82.5</v>
      </c>
      <c r="U2" s="144">
        <v>95.25</v>
      </c>
      <c r="V2" s="141">
        <v>97.25</v>
      </c>
      <c r="W2" s="144">
        <v>75.5</v>
      </c>
      <c r="X2" s="144">
        <v>73.75</v>
      </c>
      <c r="Y2" s="144">
        <v>66.25</v>
      </c>
      <c r="Z2" s="155">
        <v>78.75</v>
      </c>
      <c r="AA2" s="51" t="s">
        <v>478</v>
      </c>
      <c r="AB2" s="140">
        <v>41.25</v>
      </c>
      <c r="AC2" s="144">
        <v>42.5</v>
      </c>
      <c r="AD2" s="144">
        <v>11.25</v>
      </c>
      <c r="AE2" s="144">
        <v>72.5</v>
      </c>
      <c r="AF2" s="141">
        <v>13.75</v>
      </c>
      <c r="AG2" s="144">
        <v>45</v>
      </c>
      <c r="AH2" s="144">
        <v>55</v>
      </c>
      <c r="AI2" s="144">
        <v>30.5</v>
      </c>
      <c r="AJ2" s="144">
        <v>84.5</v>
      </c>
      <c r="AK2" s="80">
        <v>44.296875</v>
      </c>
      <c r="AL2" s="51" t="s">
        <v>478</v>
      </c>
      <c r="AM2" s="168">
        <v>1.875</v>
      </c>
      <c r="AN2" s="239">
        <v>2.375</v>
      </c>
      <c r="AO2" s="144">
        <v>75.150000000000006</v>
      </c>
      <c r="AP2" s="144">
        <v>38.450000000000003</v>
      </c>
      <c r="AQ2" s="165">
        <v>2.4166666700000001</v>
      </c>
      <c r="AR2" s="239">
        <v>2.1666666700000001</v>
      </c>
      <c r="AS2" s="171">
        <v>2.03183333</v>
      </c>
      <c r="AT2" s="171">
        <v>2.25</v>
      </c>
    </row>
    <row r="3" spans="2:46" x14ac:dyDescent="0.2">
      <c r="B3" s="52" t="s">
        <v>15</v>
      </c>
      <c r="C3" s="77">
        <v>1.3425</v>
      </c>
      <c r="D3" s="220">
        <v>1.5825</v>
      </c>
      <c r="E3" s="99">
        <v>0.36</v>
      </c>
      <c r="F3" s="101">
        <v>3.2850000000000001</v>
      </c>
      <c r="G3" s="77">
        <v>2.1375000000000002</v>
      </c>
      <c r="H3" s="220">
        <v>1.6425000000000001</v>
      </c>
      <c r="I3" s="99">
        <v>0.67749999999999999</v>
      </c>
      <c r="J3" s="163">
        <v>0.4425</v>
      </c>
      <c r="K3" s="101">
        <v>4.9000000000000004</v>
      </c>
      <c r="L3" s="77">
        <v>0.95750000000000002</v>
      </c>
      <c r="M3" s="99">
        <v>1.355</v>
      </c>
      <c r="N3" s="99">
        <v>0.42249999999999999</v>
      </c>
      <c r="O3" s="163">
        <v>0.36499999999999999</v>
      </c>
      <c r="P3" s="101">
        <v>3.1</v>
      </c>
      <c r="Q3" s="101">
        <v>11.285</v>
      </c>
      <c r="R3" s="94">
        <f t="shared" si="0"/>
        <v>114.88928480529397</v>
      </c>
      <c r="S3" s="94">
        <v>2.375</v>
      </c>
      <c r="T3" s="83">
        <v>70</v>
      </c>
      <c r="U3" s="145">
        <v>85</v>
      </c>
      <c r="V3" s="143">
        <v>95</v>
      </c>
      <c r="W3" s="145">
        <v>86.25</v>
      </c>
      <c r="X3" s="145">
        <v>78.75</v>
      </c>
      <c r="Y3" s="145">
        <v>76.25</v>
      </c>
      <c r="Z3" s="164">
        <v>72.5</v>
      </c>
      <c r="AA3" s="52" t="s">
        <v>15</v>
      </c>
      <c r="AB3" s="139">
        <v>31.75</v>
      </c>
      <c r="AC3" s="145">
        <v>70</v>
      </c>
      <c r="AD3" s="145">
        <v>8.75</v>
      </c>
      <c r="AE3" s="145">
        <v>73.75</v>
      </c>
      <c r="AF3" s="143">
        <v>12.5</v>
      </c>
      <c r="AG3" s="145">
        <v>37.5</v>
      </c>
      <c r="AH3" s="145">
        <v>32.5</v>
      </c>
      <c r="AI3" s="145">
        <v>27.5</v>
      </c>
      <c r="AJ3" s="145">
        <v>90</v>
      </c>
      <c r="AK3" s="146">
        <v>42.875</v>
      </c>
      <c r="AL3" s="52" t="s">
        <v>15</v>
      </c>
      <c r="AM3" s="170">
        <v>1.8125</v>
      </c>
      <c r="AN3" s="236">
        <v>2.1875</v>
      </c>
      <c r="AO3" s="145">
        <v>79.25</v>
      </c>
      <c r="AP3" s="145">
        <v>35.65</v>
      </c>
      <c r="AQ3" s="167">
        <v>2.0277777800000001</v>
      </c>
      <c r="AR3" s="236">
        <v>1.88888889</v>
      </c>
      <c r="AS3" s="172">
        <v>2.05505556</v>
      </c>
      <c r="AT3" s="172">
        <v>1.5</v>
      </c>
    </row>
    <row r="4" spans="2:46" x14ac:dyDescent="0.2">
      <c r="B4" s="52" t="s">
        <v>483</v>
      </c>
      <c r="C4" s="77">
        <v>1.34</v>
      </c>
      <c r="D4" s="220">
        <v>1.48</v>
      </c>
      <c r="E4" s="99">
        <v>0.35</v>
      </c>
      <c r="F4" s="101">
        <v>3.17</v>
      </c>
      <c r="G4" s="77">
        <v>2.1175000000000002</v>
      </c>
      <c r="H4" s="220">
        <v>1.6425000000000001</v>
      </c>
      <c r="I4" s="99">
        <v>0.72499999999999998</v>
      </c>
      <c r="J4" s="163">
        <v>0.38500000000000001</v>
      </c>
      <c r="K4" s="101">
        <v>4.87</v>
      </c>
      <c r="L4" s="77">
        <v>1.1525000000000001</v>
      </c>
      <c r="M4" s="99">
        <v>1.38</v>
      </c>
      <c r="N4" s="99">
        <v>0.33250000000000002</v>
      </c>
      <c r="O4" s="163">
        <v>0.33500000000000002</v>
      </c>
      <c r="P4" s="101">
        <v>3.2</v>
      </c>
      <c r="Q4" s="101">
        <v>11.24</v>
      </c>
      <c r="R4" s="94">
        <f t="shared" si="0"/>
        <v>114.43115296513109</v>
      </c>
      <c r="S4" s="94">
        <v>2.75</v>
      </c>
      <c r="T4" s="83">
        <v>83.25</v>
      </c>
      <c r="U4" s="145">
        <v>91.25</v>
      </c>
      <c r="V4" s="143">
        <v>95.5</v>
      </c>
      <c r="W4" s="145">
        <v>85</v>
      </c>
      <c r="X4" s="145">
        <v>88.75</v>
      </c>
      <c r="Y4" s="145">
        <v>80</v>
      </c>
      <c r="Z4" s="164">
        <v>75</v>
      </c>
      <c r="AA4" s="52" t="s">
        <v>483</v>
      </c>
      <c r="AB4" s="139">
        <v>23</v>
      </c>
      <c r="AC4" s="145">
        <v>32.5</v>
      </c>
      <c r="AD4" s="145">
        <v>6</v>
      </c>
      <c r="AE4" s="145">
        <v>68.75</v>
      </c>
      <c r="AF4" s="143">
        <v>12.5</v>
      </c>
      <c r="AG4" s="145">
        <v>42.5</v>
      </c>
      <c r="AH4" s="145">
        <v>30</v>
      </c>
      <c r="AI4" s="145">
        <v>20.75</v>
      </c>
      <c r="AJ4" s="145">
        <v>81.25</v>
      </c>
      <c r="AK4" s="146">
        <v>34.984375</v>
      </c>
      <c r="AL4" s="52" t="s">
        <v>483</v>
      </c>
      <c r="AM4" s="170">
        <v>1.625</v>
      </c>
      <c r="AN4" s="236">
        <v>2.25</v>
      </c>
      <c r="AO4" s="145">
        <v>73.400000000000006</v>
      </c>
      <c r="AP4" s="145">
        <v>37.225000000000001</v>
      </c>
      <c r="AQ4" s="167">
        <v>2.2777777800000001</v>
      </c>
      <c r="AR4" s="236">
        <v>2.0555555600000002</v>
      </c>
      <c r="AS4" s="172">
        <v>1.81688889</v>
      </c>
      <c r="AT4" s="172">
        <v>1.75</v>
      </c>
    </row>
    <row r="5" spans="2:46" x14ac:dyDescent="0.2">
      <c r="B5" s="52" t="s">
        <v>479</v>
      </c>
      <c r="C5" s="77">
        <v>1.4350000000000001</v>
      </c>
      <c r="D5" s="220">
        <v>1.4125000000000001</v>
      </c>
      <c r="E5" s="99">
        <v>0.34499999999999997</v>
      </c>
      <c r="F5" s="101">
        <v>3.1924999999999999</v>
      </c>
      <c r="G5" s="77">
        <v>2.1425000000000001</v>
      </c>
      <c r="H5" s="220">
        <v>1.5325</v>
      </c>
      <c r="I5" s="99">
        <v>0.70250000000000001</v>
      </c>
      <c r="J5" s="163">
        <v>0.39750000000000002</v>
      </c>
      <c r="K5" s="101">
        <v>4.7750000000000004</v>
      </c>
      <c r="L5" s="77">
        <v>1.25</v>
      </c>
      <c r="M5" s="99">
        <v>1.29</v>
      </c>
      <c r="N5" s="99">
        <v>0.33250000000000002</v>
      </c>
      <c r="O5" s="163">
        <v>0.29749999999999999</v>
      </c>
      <c r="P5" s="101">
        <v>3.17</v>
      </c>
      <c r="Q5" s="101">
        <v>11.137499999999999</v>
      </c>
      <c r="R5" s="94">
        <f t="shared" si="0"/>
        <v>113.38763044031559</v>
      </c>
      <c r="S5" s="172">
        <v>2.625</v>
      </c>
      <c r="T5" s="139">
        <v>72.5</v>
      </c>
      <c r="U5" s="145">
        <v>85.75</v>
      </c>
      <c r="V5" s="143">
        <v>93</v>
      </c>
      <c r="W5" s="145">
        <v>86.75</v>
      </c>
      <c r="X5" s="145">
        <v>75</v>
      </c>
      <c r="Y5" s="145">
        <v>70</v>
      </c>
      <c r="Z5" s="164">
        <v>69</v>
      </c>
      <c r="AA5" s="52" t="s">
        <v>479</v>
      </c>
      <c r="AB5" s="139">
        <v>41.75</v>
      </c>
      <c r="AC5" s="145">
        <v>52.5</v>
      </c>
      <c r="AD5" s="145">
        <v>7.25</v>
      </c>
      <c r="AE5" s="145">
        <v>81.25</v>
      </c>
      <c r="AF5" s="143">
        <v>11.25</v>
      </c>
      <c r="AG5" s="145">
        <v>35</v>
      </c>
      <c r="AH5" s="145">
        <v>46.25</v>
      </c>
      <c r="AI5" s="145">
        <v>14.75</v>
      </c>
      <c r="AJ5" s="145">
        <v>78.75</v>
      </c>
      <c r="AK5" s="146">
        <v>40.5625</v>
      </c>
      <c r="AL5" s="52" t="s">
        <v>479</v>
      </c>
      <c r="AM5" s="170">
        <v>2</v>
      </c>
      <c r="AN5" s="236">
        <v>2</v>
      </c>
      <c r="AO5" s="145">
        <v>78.25</v>
      </c>
      <c r="AP5" s="145">
        <v>35.65</v>
      </c>
      <c r="AQ5" s="167">
        <v>2.4444444399999998</v>
      </c>
      <c r="AR5" s="236">
        <v>1.9444444400000001</v>
      </c>
      <c r="AS5" s="172">
        <v>2.0578333299999998</v>
      </c>
      <c r="AT5" s="172">
        <v>2</v>
      </c>
    </row>
    <row r="6" spans="2:46" x14ac:dyDescent="0.2">
      <c r="B6" s="52" t="s">
        <v>118</v>
      </c>
      <c r="C6" s="60">
        <v>1.3774999999999999</v>
      </c>
      <c r="D6" s="23">
        <v>1.375</v>
      </c>
      <c r="E6" s="22">
        <v>0.34250000000000003</v>
      </c>
      <c r="F6" s="21">
        <v>3.0950000000000002</v>
      </c>
      <c r="G6" s="60">
        <v>2.0425</v>
      </c>
      <c r="H6" s="23">
        <v>1.6025</v>
      </c>
      <c r="I6" s="22">
        <v>0.625</v>
      </c>
      <c r="J6" s="25">
        <v>0.39750000000000002</v>
      </c>
      <c r="K6" s="21">
        <v>4.6675000000000004</v>
      </c>
      <c r="L6" s="60">
        <v>1.19</v>
      </c>
      <c r="M6" s="22">
        <v>1.4325000000000001</v>
      </c>
      <c r="N6" s="22">
        <v>0.42</v>
      </c>
      <c r="O6" s="25">
        <v>0.2525</v>
      </c>
      <c r="P6" s="21">
        <v>3.2949999999999999</v>
      </c>
      <c r="Q6" s="21">
        <v>11.057499999999999</v>
      </c>
      <c r="R6" s="94">
        <f t="shared" si="0"/>
        <v>112.57317383558157</v>
      </c>
      <c r="S6" s="94">
        <v>2.5</v>
      </c>
      <c r="T6" s="83">
        <v>76.25</v>
      </c>
      <c r="U6" s="88">
        <v>87</v>
      </c>
      <c r="V6" s="142">
        <v>94.25</v>
      </c>
      <c r="W6" s="88">
        <v>86.75</v>
      </c>
      <c r="X6" s="88">
        <v>80</v>
      </c>
      <c r="Y6" s="88">
        <v>77.5</v>
      </c>
      <c r="Z6" s="156">
        <v>85</v>
      </c>
      <c r="AA6" s="52" t="s">
        <v>118</v>
      </c>
      <c r="AB6" s="83">
        <v>18.75</v>
      </c>
      <c r="AC6" s="88">
        <v>37.5</v>
      </c>
      <c r="AD6" s="88">
        <v>4.25</v>
      </c>
      <c r="AE6" s="88">
        <v>13.75</v>
      </c>
      <c r="AF6" s="142">
        <v>11.25</v>
      </c>
      <c r="AG6" s="88">
        <v>25</v>
      </c>
      <c r="AH6" s="88">
        <v>10</v>
      </c>
      <c r="AI6" s="88">
        <v>29.25</v>
      </c>
      <c r="AJ6" s="88">
        <v>75</v>
      </c>
      <c r="AK6" s="81">
        <v>26.96875</v>
      </c>
      <c r="AL6" s="52" t="s">
        <v>118</v>
      </c>
      <c r="AM6" s="169">
        <v>1.5</v>
      </c>
      <c r="AN6" s="240">
        <v>1.9375</v>
      </c>
      <c r="AO6" s="88">
        <v>78.924999999999997</v>
      </c>
      <c r="AP6" s="88">
        <v>34.1</v>
      </c>
      <c r="AQ6" s="166">
        <v>2.0277777800000001</v>
      </c>
      <c r="AR6" s="240">
        <v>1.7777777800000001</v>
      </c>
      <c r="AS6" s="94">
        <v>1.8834166699999999</v>
      </c>
      <c r="AT6" s="94">
        <v>2.5</v>
      </c>
    </row>
    <row r="7" spans="2:46" x14ac:dyDescent="0.2">
      <c r="B7" s="52" t="s">
        <v>130</v>
      </c>
      <c r="C7" s="77">
        <v>1.4275</v>
      </c>
      <c r="D7" s="220">
        <v>1.4624999999999999</v>
      </c>
      <c r="E7" s="99">
        <v>0.33500000000000002</v>
      </c>
      <c r="F7" s="101">
        <v>3.2250000000000001</v>
      </c>
      <c r="G7" s="77">
        <v>2.1575000000000002</v>
      </c>
      <c r="H7" s="220">
        <v>1.57</v>
      </c>
      <c r="I7" s="99">
        <v>0.6925</v>
      </c>
      <c r="J7" s="163">
        <v>0.495</v>
      </c>
      <c r="K7" s="101">
        <v>4.915</v>
      </c>
      <c r="L7" s="77">
        <v>1.0549999999999999</v>
      </c>
      <c r="M7" s="99">
        <v>1.0774999999999999</v>
      </c>
      <c r="N7" s="99">
        <v>0.32</v>
      </c>
      <c r="O7" s="163">
        <v>0.32750000000000001</v>
      </c>
      <c r="P7" s="101">
        <v>2.78</v>
      </c>
      <c r="Q7" s="101">
        <v>10.92</v>
      </c>
      <c r="R7" s="94">
        <f t="shared" si="0"/>
        <v>111.17332654619496</v>
      </c>
      <c r="S7" s="94">
        <v>2.75</v>
      </c>
      <c r="T7" s="83">
        <v>72.5</v>
      </c>
      <c r="U7" s="145">
        <v>86.25</v>
      </c>
      <c r="V7" s="143">
        <v>95.5</v>
      </c>
      <c r="W7" s="145">
        <v>78</v>
      </c>
      <c r="X7" s="145">
        <v>72.5</v>
      </c>
      <c r="Y7" s="145">
        <v>56.25</v>
      </c>
      <c r="Z7" s="164">
        <v>56.25</v>
      </c>
      <c r="AA7" s="52" t="s">
        <v>130</v>
      </c>
      <c r="AB7" s="139">
        <v>15.5</v>
      </c>
      <c r="AC7" s="145">
        <v>37.5</v>
      </c>
      <c r="AD7" s="145">
        <v>4.75</v>
      </c>
      <c r="AE7" s="145">
        <v>42.5</v>
      </c>
      <c r="AF7" s="143">
        <v>12.5</v>
      </c>
      <c r="AG7" s="145">
        <v>27.5</v>
      </c>
      <c r="AH7" s="145">
        <v>31.25</v>
      </c>
      <c r="AI7" s="145">
        <v>33</v>
      </c>
      <c r="AJ7" s="145">
        <v>90</v>
      </c>
      <c r="AK7" s="146">
        <v>33.859375</v>
      </c>
      <c r="AL7" s="52" t="s">
        <v>130</v>
      </c>
      <c r="AM7" s="170">
        <v>1.625</v>
      </c>
      <c r="AN7" s="236">
        <v>1.875</v>
      </c>
      <c r="AO7" s="145">
        <v>76</v>
      </c>
      <c r="AP7" s="145">
        <v>32.85</v>
      </c>
      <c r="AQ7" s="167">
        <v>1.9166666699999999</v>
      </c>
      <c r="AR7" s="236">
        <v>1.61111111</v>
      </c>
      <c r="AS7" s="172">
        <v>1.68855556</v>
      </c>
      <c r="AT7" s="172">
        <v>2.5</v>
      </c>
    </row>
    <row r="8" spans="2:46" x14ac:dyDescent="0.2">
      <c r="B8" s="52" t="s">
        <v>125</v>
      </c>
      <c r="C8" s="77">
        <v>1.4624999999999999</v>
      </c>
      <c r="D8" s="220">
        <v>1.4475</v>
      </c>
      <c r="E8" s="99">
        <v>0.32</v>
      </c>
      <c r="F8" s="101">
        <v>3.23</v>
      </c>
      <c r="G8" s="77">
        <v>2.17</v>
      </c>
      <c r="H8" s="220">
        <v>1.5874999999999999</v>
      </c>
      <c r="I8" s="99">
        <v>0.6925</v>
      </c>
      <c r="J8" s="163">
        <v>0.34749999999999998</v>
      </c>
      <c r="K8" s="101">
        <v>4.7975000000000003</v>
      </c>
      <c r="L8" s="77">
        <v>1.1325000000000001</v>
      </c>
      <c r="M8" s="99">
        <v>1.2150000000000001</v>
      </c>
      <c r="N8" s="99">
        <v>0.30499999999999999</v>
      </c>
      <c r="O8" s="163">
        <v>0.23250000000000001</v>
      </c>
      <c r="P8" s="101">
        <v>2.8849999999999998</v>
      </c>
      <c r="Q8" s="101">
        <v>10.9125</v>
      </c>
      <c r="R8" s="94">
        <f t="shared" si="0"/>
        <v>111.09697123950116</v>
      </c>
      <c r="S8" s="94">
        <v>3.125</v>
      </c>
      <c r="T8" s="83">
        <v>76.25</v>
      </c>
      <c r="U8" s="145">
        <v>90.75</v>
      </c>
      <c r="V8" s="143">
        <v>90</v>
      </c>
      <c r="W8" s="145">
        <v>82</v>
      </c>
      <c r="X8" s="145">
        <v>85</v>
      </c>
      <c r="Y8" s="145">
        <v>68.75</v>
      </c>
      <c r="Z8" s="164">
        <v>81.25</v>
      </c>
      <c r="AA8" s="52" t="s">
        <v>125</v>
      </c>
      <c r="AB8" s="139">
        <v>25.75</v>
      </c>
      <c r="AC8" s="145">
        <v>58.75</v>
      </c>
      <c r="AD8" s="145">
        <v>30</v>
      </c>
      <c r="AE8" s="145">
        <v>93.75</v>
      </c>
      <c r="AF8" s="143">
        <v>52.5</v>
      </c>
      <c r="AG8" s="145">
        <v>47.5</v>
      </c>
      <c r="AH8" s="145">
        <v>67.5</v>
      </c>
      <c r="AI8" s="145">
        <v>48.75</v>
      </c>
      <c r="AJ8" s="145">
        <v>88.75</v>
      </c>
      <c r="AK8" s="146">
        <v>56.421875</v>
      </c>
      <c r="AL8" s="52" t="s">
        <v>125</v>
      </c>
      <c r="AM8" s="170">
        <v>1.9375</v>
      </c>
      <c r="AN8" s="236">
        <v>2.3125</v>
      </c>
      <c r="AO8" s="145">
        <v>79</v>
      </c>
      <c r="AP8" s="145">
        <v>38.15</v>
      </c>
      <c r="AQ8" s="167">
        <v>2.5</v>
      </c>
      <c r="AR8" s="236">
        <v>2.5555555600000002</v>
      </c>
      <c r="AS8" s="172">
        <v>2.3064444399999999</v>
      </c>
      <c r="AT8" s="172">
        <v>3</v>
      </c>
    </row>
    <row r="9" spans="2:46" x14ac:dyDescent="0.2">
      <c r="B9" s="52" t="s">
        <v>83</v>
      </c>
      <c r="C9" s="60">
        <v>1.2</v>
      </c>
      <c r="D9" s="23">
        <v>1.49</v>
      </c>
      <c r="E9" s="22">
        <v>0.23</v>
      </c>
      <c r="F9" s="21">
        <v>2.92</v>
      </c>
      <c r="G9" s="60">
        <v>2.1425000000000001</v>
      </c>
      <c r="H9" s="23">
        <v>1.5725</v>
      </c>
      <c r="I9" s="22">
        <v>0.67249999999999999</v>
      </c>
      <c r="J9" s="25">
        <v>0.29249999999999998</v>
      </c>
      <c r="K9" s="21">
        <v>4.68</v>
      </c>
      <c r="L9" s="60">
        <v>1.1599999999999999</v>
      </c>
      <c r="M9" s="22">
        <v>1.2524999999999999</v>
      </c>
      <c r="N9" s="22">
        <v>0.34749999999999998</v>
      </c>
      <c r="O9" s="25">
        <v>0.29499999999999998</v>
      </c>
      <c r="P9" s="21">
        <v>3.0550000000000002</v>
      </c>
      <c r="Q9" s="21">
        <v>10.654999999999999</v>
      </c>
      <c r="R9" s="94">
        <f t="shared" si="0"/>
        <v>108.47543904301349</v>
      </c>
      <c r="S9" s="94">
        <v>2.125</v>
      </c>
      <c r="T9" s="83">
        <v>69.5</v>
      </c>
      <c r="U9" s="88">
        <v>85</v>
      </c>
      <c r="V9" s="142">
        <v>91.75</v>
      </c>
      <c r="W9" s="88">
        <v>91.25</v>
      </c>
      <c r="X9" s="88">
        <v>76.25</v>
      </c>
      <c r="Y9" s="88">
        <v>63.75</v>
      </c>
      <c r="Z9" s="156">
        <v>58.75</v>
      </c>
      <c r="AA9" s="52" t="s">
        <v>83</v>
      </c>
      <c r="AB9" s="83">
        <v>24.5</v>
      </c>
      <c r="AC9" s="88">
        <v>16.25</v>
      </c>
      <c r="AD9" s="88">
        <v>8</v>
      </c>
      <c r="AE9" s="88">
        <v>42.5</v>
      </c>
      <c r="AF9" s="142">
        <v>15</v>
      </c>
      <c r="AG9" s="88">
        <v>15</v>
      </c>
      <c r="AH9" s="88">
        <v>30</v>
      </c>
      <c r="AI9" s="88">
        <v>38</v>
      </c>
      <c r="AJ9" s="88">
        <v>92.5</v>
      </c>
      <c r="AK9" s="81">
        <v>32.0625</v>
      </c>
      <c r="AL9" s="52" t="s">
        <v>83</v>
      </c>
      <c r="AM9" s="169">
        <v>1.5625</v>
      </c>
      <c r="AN9" s="240">
        <v>2</v>
      </c>
      <c r="AO9" s="88">
        <v>78.825000000000003</v>
      </c>
      <c r="AP9" s="88">
        <v>34.700000000000003</v>
      </c>
      <c r="AQ9" s="166">
        <v>2.1944444399999998</v>
      </c>
      <c r="AR9" s="240">
        <v>1.9444444400000001</v>
      </c>
      <c r="AS9" s="94">
        <v>1.96141667</v>
      </c>
      <c r="AT9" s="94">
        <v>1.75</v>
      </c>
    </row>
    <row r="10" spans="2:46" x14ac:dyDescent="0.2">
      <c r="B10" s="52" t="s">
        <v>305</v>
      </c>
      <c r="C10" s="60">
        <v>1.3</v>
      </c>
      <c r="D10" s="23">
        <v>1.44</v>
      </c>
      <c r="E10" s="22">
        <v>0.39</v>
      </c>
      <c r="F10" s="21">
        <v>3.13</v>
      </c>
      <c r="G10" s="60">
        <v>1.81</v>
      </c>
      <c r="H10" s="23">
        <v>1.6274999999999999</v>
      </c>
      <c r="I10" s="22">
        <v>0.79500000000000004</v>
      </c>
      <c r="J10" s="25">
        <v>0.435</v>
      </c>
      <c r="K10" s="21">
        <v>4.6675000000000004</v>
      </c>
      <c r="L10" s="60">
        <v>1.05</v>
      </c>
      <c r="M10" s="22">
        <v>1.2275</v>
      </c>
      <c r="N10" s="22">
        <v>0.255</v>
      </c>
      <c r="O10" s="25">
        <v>0.3075</v>
      </c>
      <c r="P10" s="21">
        <v>2.84</v>
      </c>
      <c r="Q10" s="21">
        <v>10.637499999999999</v>
      </c>
      <c r="R10" s="94">
        <f t="shared" si="0"/>
        <v>108.29727666072793</v>
      </c>
      <c r="S10" s="94">
        <v>2.125</v>
      </c>
      <c r="T10" s="83">
        <v>80</v>
      </c>
      <c r="U10" s="88">
        <v>94.5</v>
      </c>
      <c r="V10" s="142">
        <v>94.75</v>
      </c>
      <c r="W10" s="88">
        <v>67</v>
      </c>
      <c r="X10" s="88">
        <v>67.5</v>
      </c>
      <c r="Y10" s="88">
        <v>52.5</v>
      </c>
      <c r="Z10" s="156">
        <v>62.5</v>
      </c>
      <c r="AA10" s="52" t="s">
        <v>305</v>
      </c>
      <c r="AB10" s="83">
        <v>48.75</v>
      </c>
      <c r="AC10" s="88">
        <v>42.5</v>
      </c>
      <c r="AD10" s="88">
        <v>10</v>
      </c>
      <c r="AE10" s="88">
        <v>70</v>
      </c>
      <c r="AF10" s="142">
        <v>13.75</v>
      </c>
      <c r="AG10" s="88">
        <v>37.5</v>
      </c>
      <c r="AH10" s="88">
        <v>42.5</v>
      </c>
      <c r="AI10" s="88">
        <v>37.75</v>
      </c>
      <c r="AJ10" s="88">
        <v>85</v>
      </c>
      <c r="AK10" s="81">
        <v>43.46875</v>
      </c>
      <c r="AL10" s="52" t="s">
        <v>305</v>
      </c>
      <c r="AM10" s="169">
        <v>1.9375</v>
      </c>
      <c r="AN10" s="240">
        <v>2.4375</v>
      </c>
      <c r="AO10" s="88">
        <v>72.849999999999994</v>
      </c>
      <c r="AP10" s="88">
        <v>39.075000000000003</v>
      </c>
      <c r="AQ10" s="166">
        <v>2.25</v>
      </c>
      <c r="AR10" s="240">
        <v>2</v>
      </c>
      <c r="AS10" s="94">
        <v>1.9001666699999999</v>
      </c>
      <c r="AT10" s="94">
        <v>2.25</v>
      </c>
    </row>
    <row r="11" spans="2:46" x14ac:dyDescent="0.2">
      <c r="B11" s="52" t="s">
        <v>480</v>
      </c>
      <c r="C11" s="77">
        <v>1.3674999999999999</v>
      </c>
      <c r="D11" s="220">
        <v>1.45</v>
      </c>
      <c r="E11" s="99">
        <v>0.35249999999999998</v>
      </c>
      <c r="F11" s="101">
        <v>3.17</v>
      </c>
      <c r="G11" s="77">
        <v>2.0074999999999998</v>
      </c>
      <c r="H11" s="220">
        <v>1.5049999999999999</v>
      </c>
      <c r="I11" s="99">
        <v>0.70499999999999996</v>
      </c>
      <c r="J11" s="163">
        <v>0.435</v>
      </c>
      <c r="K11" s="101">
        <v>4.6524999999999999</v>
      </c>
      <c r="L11" s="77">
        <v>0.85499999999999998</v>
      </c>
      <c r="M11" s="99">
        <v>1.25</v>
      </c>
      <c r="N11" s="99">
        <v>0.3725</v>
      </c>
      <c r="O11" s="163">
        <v>0.315</v>
      </c>
      <c r="P11" s="101">
        <v>2.7925</v>
      </c>
      <c r="Q11" s="101">
        <v>10.615</v>
      </c>
      <c r="R11" s="94">
        <f t="shared" si="0"/>
        <v>108.06821074064648</v>
      </c>
      <c r="S11" s="94">
        <v>1.625</v>
      </c>
      <c r="T11" s="83">
        <v>85</v>
      </c>
      <c r="U11" s="145">
        <v>86.25</v>
      </c>
      <c r="V11" s="143">
        <v>92.5</v>
      </c>
      <c r="W11" s="145">
        <v>59.25</v>
      </c>
      <c r="X11" s="145">
        <v>71.25</v>
      </c>
      <c r="Y11" s="145">
        <v>65</v>
      </c>
      <c r="Z11" s="164">
        <v>76.25</v>
      </c>
      <c r="AA11" s="52" t="s">
        <v>480</v>
      </c>
      <c r="AB11" s="139">
        <v>46.25</v>
      </c>
      <c r="AC11" s="145">
        <v>35</v>
      </c>
      <c r="AD11" s="145">
        <v>2.75</v>
      </c>
      <c r="AE11" s="145">
        <v>13.75</v>
      </c>
      <c r="AF11" s="143">
        <v>13.75</v>
      </c>
      <c r="AG11" s="145">
        <v>32.5</v>
      </c>
      <c r="AH11" s="145">
        <v>30.5</v>
      </c>
      <c r="AI11" s="145">
        <v>30.25</v>
      </c>
      <c r="AJ11" s="145">
        <v>73.75</v>
      </c>
      <c r="AK11" s="146">
        <v>33.78125</v>
      </c>
      <c r="AL11" s="52" t="s">
        <v>480</v>
      </c>
      <c r="AM11" s="170">
        <v>2</v>
      </c>
      <c r="AN11" s="236">
        <v>2.5625</v>
      </c>
      <c r="AO11" s="145">
        <v>78.075000000000003</v>
      </c>
      <c r="AP11" s="145">
        <v>33.450000000000003</v>
      </c>
      <c r="AQ11" s="167">
        <v>1.61111111</v>
      </c>
      <c r="AR11" s="236">
        <v>2</v>
      </c>
      <c r="AS11" s="172">
        <v>2.06002778</v>
      </c>
      <c r="AT11" s="172">
        <v>2.5</v>
      </c>
    </row>
    <row r="12" spans="2:46" x14ac:dyDescent="0.2">
      <c r="B12" s="52" t="s">
        <v>481</v>
      </c>
      <c r="C12" s="77">
        <v>1.2</v>
      </c>
      <c r="D12" s="220">
        <v>1.43</v>
      </c>
      <c r="E12" s="99">
        <v>0.3125</v>
      </c>
      <c r="F12" s="101">
        <v>2.9424999999999999</v>
      </c>
      <c r="G12" s="77">
        <v>2.0049999999999999</v>
      </c>
      <c r="H12" s="220">
        <v>1.595</v>
      </c>
      <c r="I12" s="99">
        <v>0.77749999999999997</v>
      </c>
      <c r="J12" s="163">
        <v>0.435</v>
      </c>
      <c r="K12" s="101">
        <v>4.8125</v>
      </c>
      <c r="L12" s="77">
        <v>0.96750000000000003</v>
      </c>
      <c r="M12" s="99">
        <v>1.28</v>
      </c>
      <c r="N12" s="99">
        <v>0.33250000000000002</v>
      </c>
      <c r="O12" s="163">
        <v>0.26</v>
      </c>
      <c r="P12" s="101">
        <v>2.84</v>
      </c>
      <c r="Q12" s="101">
        <v>10.595000000000001</v>
      </c>
      <c r="R12" s="94">
        <f t="shared" si="0"/>
        <v>107.86459658946296</v>
      </c>
      <c r="S12" s="94">
        <v>2.375</v>
      </c>
      <c r="T12" s="83">
        <v>83.75</v>
      </c>
      <c r="U12" s="145">
        <v>88.25</v>
      </c>
      <c r="V12" s="143">
        <v>93.5</v>
      </c>
      <c r="W12" s="145">
        <v>81</v>
      </c>
      <c r="X12" s="145">
        <v>76.25</v>
      </c>
      <c r="Y12" s="145">
        <v>70</v>
      </c>
      <c r="Z12" s="164">
        <v>69</v>
      </c>
      <c r="AA12" s="52" t="s">
        <v>481</v>
      </c>
      <c r="AB12" s="139">
        <v>22.25</v>
      </c>
      <c r="AC12" s="145">
        <v>32.5</v>
      </c>
      <c r="AD12" s="145">
        <v>3.5</v>
      </c>
      <c r="AE12" s="145">
        <v>15</v>
      </c>
      <c r="AF12" s="143">
        <v>8.75</v>
      </c>
      <c r="AG12" s="145">
        <v>25</v>
      </c>
      <c r="AH12" s="145">
        <v>30</v>
      </c>
      <c r="AI12" s="145">
        <v>30.75</v>
      </c>
      <c r="AJ12" s="145">
        <v>66.25</v>
      </c>
      <c r="AK12" s="146">
        <v>28.09375</v>
      </c>
      <c r="AL12" s="52" t="s">
        <v>481</v>
      </c>
      <c r="AM12" s="170">
        <v>1.625</v>
      </c>
      <c r="AN12" s="236">
        <v>2.25</v>
      </c>
      <c r="AO12" s="145">
        <v>76</v>
      </c>
      <c r="AP12" s="145">
        <v>36.6</v>
      </c>
      <c r="AQ12" s="167">
        <v>2.1666666700000001</v>
      </c>
      <c r="AR12" s="236">
        <v>1.8333333300000001</v>
      </c>
      <c r="AS12" s="172">
        <v>1.883</v>
      </c>
      <c r="AT12" s="172">
        <v>1.25</v>
      </c>
    </row>
    <row r="13" spans="2:46" x14ac:dyDescent="0.2">
      <c r="B13" s="52" t="s">
        <v>80</v>
      </c>
      <c r="C13" s="77">
        <v>1.59</v>
      </c>
      <c r="D13" s="220">
        <v>1.3525</v>
      </c>
      <c r="E13" s="99">
        <v>0.32</v>
      </c>
      <c r="F13" s="101">
        <v>3.2625000000000002</v>
      </c>
      <c r="G13" s="77">
        <v>2.0299999999999998</v>
      </c>
      <c r="H13" s="220">
        <v>1.55</v>
      </c>
      <c r="I13" s="99">
        <v>0.755</v>
      </c>
      <c r="J13" s="163">
        <v>0.1875</v>
      </c>
      <c r="K13" s="101">
        <v>4.5225</v>
      </c>
      <c r="L13" s="77">
        <v>1.0925</v>
      </c>
      <c r="M13" s="99">
        <v>1.17</v>
      </c>
      <c r="N13" s="99">
        <v>0.255</v>
      </c>
      <c r="O13" s="163">
        <v>0.28000000000000003</v>
      </c>
      <c r="P13" s="101">
        <v>2.7974999999999999</v>
      </c>
      <c r="Q13" s="101">
        <v>10.5825</v>
      </c>
      <c r="R13" s="94">
        <f t="shared" si="0"/>
        <v>107.73733774497327</v>
      </c>
      <c r="S13" s="94">
        <v>3.25</v>
      </c>
      <c r="T13" s="83">
        <v>82.5</v>
      </c>
      <c r="U13" s="145">
        <v>90.25</v>
      </c>
      <c r="V13" s="143">
        <v>93</v>
      </c>
      <c r="W13" s="145">
        <v>91.25</v>
      </c>
      <c r="X13" s="145">
        <v>88.75</v>
      </c>
      <c r="Y13" s="145">
        <v>75</v>
      </c>
      <c r="Z13" s="164">
        <v>73.75</v>
      </c>
      <c r="AA13" s="52" t="s">
        <v>80</v>
      </c>
      <c r="AB13" s="139">
        <v>20</v>
      </c>
      <c r="AC13" s="145">
        <v>11.25</v>
      </c>
      <c r="AD13" s="145">
        <v>2.75</v>
      </c>
      <c r="AE13" s="145">
        <v>23.75</v>
      </c>
      <c r="AF13" s="143">
        <v>11.25</v>
      </c>
      <c r="AG13" s="145">
        <v>20</v>
      </c>
      <c r="AH13" s="145">
        <v>11.25</v>
      </c>
      <c r="AI13" s="145">
        <v>13.5</v>
      </c>
      <c r="AJ13" s="145">
        <v>66.25</v>
      </c>
      <c r="AK13" s="146">
        <v>20.84375</v>
      </c>
      <c r="AL13" s="52" t="s">
        <v>80</v>
      </c>
      <c r="AM13" s="170">
        <v>1.6875</v>
      </c>
      <c r="AN13" s="236">
        <v>1.875</v>
      </c>
      <c r="AO13" s="145">
        <v>79.7</v>
      </c>
      <c r="AP13" s="145">
        <v>31.9</v>
      </c>
      <c r="AQ13" s="167">
        <v>1.7222222199999999</v>
      </c>
      <c r="AR13" s="236">
        <v>2.11111111</v>
      </c>
      <c r="AS13" s="172">
        <v>1.9539444399999999</v>
      </c>
      <c r="AT13" s="172">
        <v>1</v>
      </c>
    </row>
    <row r="14" spans="2:46" x14ac:dyDescent="0.2">
      <c r="B14" s="52" t="s">
        <v>302</v>
      </c>
      <c r="C14" s="77">
        <v>1.4350000000000001</v>
      </c>
      <c r="D14" s="220">
        <v>1.32</v>
      </c>
      <c r="E14" s="99">
        <v>0.33500000000000002</v>
      </c>
      <c r="F14" s="101">
        <v>3.09</v>
      </c>
      <c r="G14" s="77">
        <v>2.1974999999999998</v>
      </c>
      <c r="H14" s="220">
        <v>1.54</v>
      </c>
      <c r="I14" s="99">
        <v>0.71750000000000003</v>
      </c>
      <c r="J14" s="163">
        <v>0.375</v>
      </c>
      <c r="K14" s="101">
        <v>4.83</v>
      </c>
      <c r="L14" s="77">
        <v>0.90749999999999997</v>
      </c>
      <c r="M14" s="99">
        <v>1.1200000000000001</v>
      </c>
      <c r="N14" s="99">
        <v>0.28000000000000003</v>
      </c>
      <c r="O14" s="163">
        <v>0.32750000000000001</v>
      </c>
      <c r="P14" s="101">
        <v>2.6349999999999998</v>
      </c>
      <c r="Q14" s="101">
        <v>10.555</v>
      </c>
      <c r="R14" s="94">
        <f t="shared" si="0"/>
        <v>107.45736828709596</v>
      </c>
      <c r="S14" s="94">
        <v>3</v>
      </c>
      <c r="T14" s="83">
        <v>79</v>
      </c>
      <c r="U14" s="145">
        <v>87.5</v>
      </c>
      <c r="V14" s="143">
        <v>91.25</v>
      </c>
      <c r="W14" s="145">
        <v>83.25</v>
      </c>
      <c r="X14" s="145">
        <v>78.75</v>
      </c>
      <c r="Y14" s="145">
        <v>71.25</v>
      </c>
      <c r="Z14" s="164">
        <v>80</v>
      </c>
      <c r="AA14" s="52" t="s">
        <v>302</v>
      </c>
      <c r="AB14" s="139">
        <v>47</v>
      </c>
      <c r="AC14" s="145">
        <v>47.5</v>
      </c>
      <c r="AD14" s="145">
        <v>10.5</v>
      </c>
      <c r="AE14" s="145">
        <v>61.25</v>
      </c>
      <c r="AF14" s="143">
        <v>19.5</v>
      </c>
      <c r="AG14" s="145">
        <v>45</v>
      </c>
      <c r="AH14" s="145">
        <v>38.75</v>
      </c>
      <c r="AI14" s="145">
        <v>39.25</v>
      </c>
      <c r="AJ14" s="145">
        <v>92.5</v>
      </c>
      <c r="AK14" s="146">
        <v>45.671875</v>
      </c>
      <c r="AL14" s="52" t="s">
        <v>302</v>
      </c>
      <c r="AM14" s="170">
        <v>2</v>
      </c>
      <c r="AN14" s="236">
        <v>2.3125</v>
      </c>
      <c r="AO14" s="145">
        <v>76.075000000000003</v>
      </c>
      <c r="AP14" s="145">
        <v>30.975000000000001</v>
      </c>
      <c r="AQ14" s="167">
        <v>1.8333333300000001</v>
      </c>
      <c r="AR14" s="236">
        <v>2.3333333299999999</v>
      </c>
      <c r="AS14" s="172">
        <v>1.9659166699999999</v>
      </c>
      <c r="AT14" s="172">
        <v>3.5</v>
      </c>
    </row>
    <row r="15" spans="2:46" x14ac:dyDescent="0.2">
      <c r="B15" s="52" t="s">
        <v>477</v>
      </c>
      <c r="C15" s="60">
        <v>1.0974999999999999</v>
      </c>
      <c r="D15" s="23">
        <v>1.2625</v>
      </c>
      <c r="E15" s="22">
        <v>0.28749999999999998</v>
      </c>
      <c r="F15" s="21">
        <v>3.02</v>
      </c>
      <c r="G15" s="60">
        <v>1.99</v>
      </c>
      <c r="H15" s="23">
        <v>1.5175000000000001</v>
      </c>
      <c r="I15" s="22">
        <v>0.62749999999999995</v>
      </c>
      <c r="J15" s="25">
        <v>0.39750000000000002</v>
      </c>
      <c r="K15" s="21">
        <v>4.5324999999999998</v>
      </c>
      <c r="L15" s="60">
        <v>1.1825000000000001</v>
      </c>
      <c r="M15" s="22">
        <v>1.19</v>
      </c>
      <c r="N15" s="22">
        <v>0.24249999999999999</v>
      </c>
      <c r="O15" s="25">
        <v>0.3125</v>
      </c>
      <c r="P15" s="21">
        <v>2.9275000000000002</v>
      </c>
      <c r="Q15" s="21">
        <v>10.48</v>
      </c>
      <c r="R15" s="94">
        <f t="shared" si="0"/>
        <v>106.69381522015782</v>
      </c>
      <c r="S15" s="94">
        <v>2.25</v>
      </c>
      <c r="T15" s="83">
        <v>80</v>
      </c>
      <c r="U15" s="88">
        <v>88.75</v>
      </c>
      <c r="V15" s="142">
        <v>95.75</v>
      </c>
      <c r="W15" s="88">
        <v>96.75</v>
      </c>
      <c r="X15" s="88">
        <v>91.25</v>
      </c>
      <c r="Y15" s="88">
        <v>67.5</v>
      </c>
      <c r="Z15" s="156">
        <v>68.75</v>
      </c>
      <c r="AA15" s="52" t="s">
        <v>477</v>
      </c>
      <c r="AB15" s="83">
        <v>37</v>
      </c>
      <c r="AC15" s="88">
        <v>46.25</v>
      </c>
      <c r="AD15" s="88">
        <v>6.75</v>
      </c>
      <c r="AE15" s="88">
        <v>76.25</v>
      </c>
      <c r="AF15" s="142">
        <v>16.25</v>
      </c>
      <c r="AG15" s="88">
        <v>32.5</v>
      </c>
      <c r="AH15" s="88">
        <v>26.25</v>
      </c>
      <c r="AI15" s="88">
        <v>40.25</v>
      </c>
      <c r="AJ15" s="88">
        <v>88.75</v>
      </c>
      <c r="AK15" s="81">
        <v>41.09375</v>
      </c>
      <c r="AL15" s="52" t="s">
        <v>477</v>
      </c>
      <c r="AM15" s="169">
        <v>2.125</v>
      </c>
      <c r="AN15" s="240">
        <v>1.9375</v>
      </c>
      <c r="AO15" s="88">
        <v>78.150000000000006</v>
      </c>
      <c r="AP15" s="88">
        <v>37.825000000000003</v>
      </c>
      <c r="AQ15" s="166">
        <v>2.13888889</v>
      </c>
      <c r="AR15" s="240">
        <v>1.9444444400000001</v>
      </c>
      <c r="AS15" s="94">
        <v>2.0637777800000001</v>
      </c>
      <c r="AT15" s="94">
        <v>2</v>
      </c>
    </row>
    <row r="16" spans="2:46" x14ac:dyDescent="0.2">
      <c r="B16" s="52" t="s">
        <v>298</v>
      </c>
      <c r="C16" s="77">
        <v>1.35</v>
      </c>
      <c r="D16" s="220">
        <v>1.375</v>
      </c>
      <c r="E16" s="99">
        <v>0.3075</v>
      </c>
      <c r="F16" s="101">
        <v>3.0325000000000002</v>
      </c>
      <c r="G16" s="77">
        <v>2.1575000000000002</v>
      </c>
      <c r="H16" s="220">
        <v>1.415</v>
      </c>
      <c r="I16" s="99">
        <v>0.755</v>
      </c>
      <c r="J16" s="163">
        <v>0.39</v>
      </c>
      <c r="K16" s="101">
        <v>4.7175000000000002</v>
      </c>
      <c r="L16" s="77">
        <v>0.95250000000000001</v>
      </c>
      <c r="M16" s="99">
        <v>1.095</v>
      </c>
      <c r="N16" s="99">
        <v>0.3175</v>
      </c>
      <c r="O16" s="163">
        <v>0.27500000000000002</v>
      </c>
      <c r="P16" s="101">
        <v>2.64</v>
      </c>
      <c r="Q16" s="101">
        <v>10.39</v>
      </c>
      <c r="R16" s="94">
        <f t="shared" si="0"/>
        <v>105.77755153983202</v>
      </c>
      <c r="S16" s="94">
        <v>3.125</v>
      </c>
      <c r="T16" s="83">
        <v>78.75</v>
      </c>
      <c r="U16" s="145">
        <v>95</v>
      </c>
      <c r="V16" s="143">
        <v>92.25</v>
      </c>
      <c r="W16" s="145">
        <v>72.25</v>
      </c>
      <c r="X16" s="145">
        <v>63.75</v>
      </c>
      <c r="Y16" s="145">
        <v>70</v>
      </c>
      <c r="Z16" s="164">
        <v>67.5</v>
      </c>
      <c r="AA16" s="52" t="s">
        <v>298</v>
      </c>
      <c r="AB16" s="139">
        <v>40.25</v>
      </c>
      <c r="AC16" s="145">
        <v>50</v>
      </c>
      <c r="AD16" s="145">
        <v>2.75</v>
      </c>
      <c r="AE16" s="145">
        <v>13.75</v>
      </c>
      <c r="AF16" s="143">
        <v>11.25</v>
      </c>
      <c r="AG16" s="145">
        <v>35</v>
      </c>
      <c r="AH16" s="145">
        <v>18.75</v>
      </c>
      <c r="AI16" s="145">
        <v>46.25</v>
      </c>
      <c r="AJ16" s="145">
        <v>78.75</v>
      </c>
      <c r="AK16" s="146">
        <v>36.0625</v>
      </c>
      <c r="AL16" s="52" t="s">
        <v>298</v>
      </c>
      <c r="AM16" s="170">
        <v>1.9375</v>
      </c>
      <c r="AN16" s="236">
        <v>2.125</v>
      </c>
      <c r="AO16" s="145">
        <v>78.75</v>
      </c>
      <c r="AP16" s="145">
        <v>36.575000000000003</v>
      </c>
      <c r="AQ16" s="167">
        <v>1.8055555599999999</v>
      </c>
      <c r="AR16" s="236">
        <v>1.8333333300000001</v>
      </c>
      <c r="AS16" s="172">
        <v>2.0215555599999999</v>
      </c>
      <c r="AT16" s="172">
        <v>1.5</v>
      </c>
    </row>
    <row r="17" spans="2:47" x14ac:dyDescent="0.2">
      <c r="B17" s="52" t="s">
        <v>482</v>
      </c>
      <c r="C17" s="60">
        <v>1.4025000000000001</v>
      </c>
      <c r="D17" s="23">
        <v>1.2775000000000001</v>
      </c>
      <c r="E17" s="22">
        <v>0.34499999999999997</v>
      </c>
      <c r="F17" s="21">
        <v>3.0249999999999999</v>
      </c>
      <c r="G17" s="60">
        <v>2.0550000000000002</v>
      </c>
      <c r="H17" s="23">
        <v>1.31</v>
      </c>
      <c r="I17" s="22">
        <v>0.76249999999999996</v>
      </c>
      <c r="J17" s="25">
        <v>0.41499999999999998</v>
      </c>
      <c r="K17" s="21">
        <v>4.5425000000000004</v>
      </c>
      <c r="L17" s="60">
        <v>0.88500000000000001</v>
      </c>
      <c r="M17" s="22">
        <v>1.2649999999999999</v>
      </c>
      <c r="N17" s="22">
        <v>0.42249999999999999</v>
      </c>
      <c r="O17" s="25">
        <v>0.245</v>
      </c>
      <c r="P17" s="21">
        <v>2.8174999999999999</v>
      </c>
      <c r="Q17" s="21">
        <v>10.385</v>
      </c>
      <c r="R17" s="94">
        <f t="shared" si="0"/>
        <v>105.72664800203614</v>
      </c>
      <c r="S17" s="94">
        <v>2.75</v>
      </c>
      <c r="T17" s="83">
        <v>72</v>
      </c>
      <c r="U17" s="88">
        <v>92.75</v>
      </c>
      <c r="V17" s="142">
        <v>92.25</v>
      </c>
      <c r="W17" s="88">
        <v>81.25</v>
      </c>
      <c r="X17" s="88">
        <v>93.25</v>
      </c>
      <c r="Y17" s="88">
        <v>82.5</v>
      </c>
      <c r="Z17" s="156">
        <v>87.5</v>
      </c>
      <c r="AA17" s="52" t="s">
        <v>482</v>
      </c>
      <c r="AB17" s="83">
        <v>22.75</v>
      </c>
      <c r="AC17" s="88">
        <v>10</v>
      </c>
      <c r="AD17" s="88">
        <v>2.75</v>
      </c>
      <c r="AE17" s="88">
        <v>5</v>
      </c>
      <c r="AF17" s="142">
        <v>8.75</v>
      </c>
      <c r="AG17" s="88">
        <v>13.75</v>
      </c>
      <c r="AH17" s="88">
        <v>8.75</v>
      </c>
      <c r="AI17" s="88">
        <v>37.75</v>
      </c>
      <c r="AJ17" s="88">
        <v>76.25</v>
      </c>
      <c r="AK17" s="81">
        <v>22.734375</v>
      </c>
      <c r="AL17" s="52" t="s">
        <v>482</v>
      </c>
      <c r="AM17" s="169">
        <v>1.8125</v>
      </c>
      <c r="AN17" s="240">
        <v>2</v>
      </c>
      <c r="AO17" s="88">
        <v>77.575000000000003</v>
      </c>
      <c r="AP17" s="88">
        <v>32.85</v>
      </c>
      <c r="AQ17" s="166">
        <v>2.0555555600000002</v>
      </c>
      <c r="AR17" s="240">
        <v>1.88888889</v>
      </c>
      <c r="AS17" s="94">
        <v>1.8992500000000001</v>
      </c>
      <c r="AT17" s="94">
        <v>1.25</v>
      </c>
    </row>
    <row r="18" spans="2:47" x14ac:dyDescent="0.2">
      <c r="B18" s="52" t="s">
        <v>304</v>
      </c>
      <c r="C18" s="77">
        <v>1.325</v>
      </c>
      <c r="D18" s="220">
        <v>1.29</v>
      </c>
      <c r="E18" s="99">
        <v>0.1925</v>
      </c>
      <c r="F18" s="101">
        <v>2.8075000000000001</v>
      </c>
      <c r="G18" s="77">
        <v>2.1475</v>
      </c>
      <c r="H18" s="220">
        <v>1.5375000000000001</v>
      </c>
      <c r="I18" s="99">
        <v>0.75249999999999995</v>
      </c>
      <c r="J18" s="163">
        <v>0.32</v>
      </c>
      <c r="K18" s="101">
        <v>4.7575000000000003</v>
      </c>
      <c r="L18" s="77">
        <v>1.0625</v>
      </c>
      <c r="M18" s="99">
        <v>1.0974999999999999</v>
      </c>
      <c r="N18" s="99">
        <v>0.35749999999999998</v>
      </c>
      <c r="O18" s="163">
        <v>0.2</v>
      </c>
      <c r="P18" s="101">
        <v>2.7174999999999998</v>
      </c>
      <c r="Q18" s="101">
        <v>10.282500000000001</v>
      </c>
      <c r="R18" s="94">
        <f t="shared" si="0"/>
        <v>104.68312547722067</v>
      </c>
      <c r="S18" s="94">
        <v>3</v>
      </c>
      <c r="T18" s="83">
        <v>67.5</v>
      </c>
      <c r="U18" s="145">
        <v>87.5</v>
      </c>
      <c r="V18" s="143">
        <v>96.5</v>
      </c>
      <c r="W18" s="145">
        <v>96</v>
      </c>
      <c r="X18" s="145">
        <v>87.5</v>
      </c>
      <c r="Y18" s="145">
        <v>78.75</v>
      </c>
      <c r="Z18" s="164">
        <v>68.75</v>
      </c>
      <c r="AA18" s="52" t="s">
        <v>304</v>
      </c>
      <c r="AB18" s="139">
        <v>23.5</v>
      </c>
      <c r="AC18" s="145">
        <v>22.5</v>
      </c>
      <c r="AD18" s="145">
        <v>2.5</v>
      </c>
      <c r="AE18" s="145">
        <v>21.25</v>
      </c>
      <c r="AF18" s="143">
        <v>27.5</v>
      </c>
      <c r="AG18" s="145">
        <v>13.75</v>
      </c>
      <c r="AH18" s="145">
        <v>7.5</v>
      </c>
      <c r="AI18" s="145">
        <v>35.5</v>
      </c>
      <c r="AJ18" s="145">
        <v>86.25</v>
      </c>
      <c r="AK18" s="146">
        <v>28.546875</v>
      </c>
      <c r="AL18" s="52" t="s">
        <v>304</v>
      </c>
      <c r="AM18" s="170">
        <v>1.5</v>
      </c>
      <c r="AN18" s="236">
        <v>1.875</v>
      </c>
      <c r="AO18" s="145">
        <v>78.400000000000006</v>
      </c>
      <c r="AP18" s="145">
        <v>35.024999999999999</v>
      </c>
      <c r="AQ18" s="167">
        <v>2.25</v>
      </c>
      <c r="AR18" s="236">
        <v>2.4444444399999998</v>
      </c>
      <c r="AS18" s="172">
        <v>2.01255556</v>
      </c>
      <c r="AT18" s="172">
        <v>1</v>
      </c>
    </row>
    <row r="19" spans="2:47" x14ac:dyDescent="0.2">
      <c r="B19" s="52" t="s">
        <v>476</v>
      </c>
      <c r="C19" s="77">
        <v>1.2050000000000001</v>
      </c>
      <c r="D19" s="220">
        <v>1.4375</v>
      </c>
      <c r="E19" s="99">
        <v>0.31</v>
      </c>
      <c r="F19" s="101">
        <v>2.9525000000000001</v>
      </c>
      <c r="G19" s="77">
        <v>2.1800000000000002</v>
      </c>
      <c r="H19" s="220">
        <v>1.5874999999999999</v>
      </c>
      <c r="I19" s="99">
        <v>0.70250000000000001</v>
      </c>
      <c r="J19" s="163">
        <v>0.35</v>
      </c>
      <c r="K19" s="101">
        <v>4.82</v>
      </c>
      <c r="L19" s="77">
        <v>0.79500000000000004</v>
      </c>
      <c r="M19" s="99">
        <v>1.125</v>
      </c>
      <c r="N19" s="99">
        <v>0.17499999999999999</v>
      </c>
      <c r="O19" s="163">
        <v>0.19750000000000001</v>
      </c>
      <c r="P19" s="101">
        <v>2.2925</v>
      </c>
      <c r="Q19" s="101">
        <v>10.065</v>
      </c>
      <c r="R19" s="94">
        <f t="shared" si="0"/>
        <v>102.46882158310002</v>
      </c>
      <c r="S19" s="94">
        <v>3</v>
      </c>
      <c r="T19" s="83">
        <v>73.75</v>
      </c>
      <c r="U19" s="145">
        <v>88.25</v>
      </c>
      <c r="V19" s="143">
        <v>82.5</v>
      </c>
      <c r="W19" s="145">
        <v>58.75</v>
      </c>
      <c r="X19" s="145">
        <v>55</v>
      </c>
      <c r="Y19" s="145">
        <v>31.25</v>
      </c>
      <c r="Z19" s="164">
        <v>23.75</v>
      </c>
      <c r="AA19" s="52" t="s">
        <v>476</v>
      </c>
      <c r="AB19" s="139">
        <v>44.25</v>
      </c>
      <c r="AC19" s="145">
        <v>53.75</v>
      </c>
      <c r="AD19" s="145">
        <v>20</v>
      </c>
      <c r="AE19" s="145">
        <v>100</v>
      </c>
      <c r="AF19" s="143">
        <v>43.75</v>
      </c>
      <c r="AG19" s="145">
        <v>75</v>
      </c>
      <c r="AH19" s="145">
        <v>92.5</v>
      </c>
      <c r="AI19" s="145">
        <v>58.25</v>
      </c>
      <c r="AJ19" s="145">
        <v>93.75</v>
      </c>
      <c r="AK19" s="146">
        <v>65.15625</v>
      </c>
      <c r="AL19" s="52" t="s">
        <v>476</v>
      </c>
      <c r="AM19" s="170">
        <v>1.71875</v>
      </c>
      <c r="AN19" s="236">
        <v>2.5</v>
      </c>
      <c r="AO19" s="145">
        <v>79.825000000000003</v>
      </c>
      <c r="AP19" s="145">
        <v>38.15</v>
      </c>
      <c r="AQ19" s="167">
        <v>2.5833333299999999</v>
      </c>
      <c r="AR19" s="236">
        <v>2.1666666700000001</v>
      </c>
      <c r="AS19" s="172">
        <v>2.2719999999999998</v>
      </c>
      <c r="AT19" s="172">
        <v>4.25</v>
      </c>
    </row>
    <row r="20" spans="2:47" x14ac:dyDescent="0.2">
      <c r="B20" s="52" t="s">
        <v>131</v>
      </c>
      <c r="C20" s="60">
        <v>1.2575000000000001</v>
      </c>
      <c r="D20" s="23">
        <v>1.5075000000000001</v>
      </c>
      <c r="E20" s="22">
        <v>0.2</v>
      </c>
      <c r="F20" s="21">
        <v>2.9649999999999999</v>
      </c>
      <c r="G20" s="60">
        <v>2.1549999999999998</v>
      </c>
      <c r="H20" s="23">
        <v>1.3625</v>
      </c>
      <c r="I20" s="22">
        <v>0.61</v>
      </c>
      <c r="J20" s="25">
        <v>0.34749999999999998</v>
      </c>
      <c r="K20" s="21">
        <v>4.4749999999999996</v>
      </c>
      <c r="L20" s="60">
        <v>0.90249999999999997</v>
      </c>
      <c r="M20" s="22">
        <v>1.0525</v>
      </c>
      <c r="N20" s="22">
        <v>0.20499999999999999</v>
      </c>
      <c r="O20" s="25">
        <v>0.32500000000000001</v>
      </c>
      <c r="P20" s="21">
        <v>2.4849999999999999</v>
      </c>
      <c r="Q20" s="21">
        <v>9.9250000000000007</v>
      </c>
      <c r="R20" s="94">
        <f t="shared" si="0"/>
        <v>101.04352252481547</v>
      </c>
      <c r="S20" s="94">
        <v>0.75</v>
      </c>
      <c r="T20" s="83">
        <v>33.75</v>
      </c>
      <c r="U20" s="88">
        <v>52.5</v>
      </c>
      <c r="V20" s="142">
        <v>77.5</v>
      </c>
      <c r="W20" s="88">
        <v>66.75</v>
      </c>
      <c r="X20" s="88">
        <v>46.25</v>
      </c>
      <c r="Y20" s="88">
        <v>35</v>
      </c>
      <c r="Z20" s="156">
        <v>45</v>
      </c>
      <c r="AA20" s="52" t="s">
        <v>131</v>
      </c>
      <c r="AB20" s="83">
        <v>20.25</v>
      </c>
      <c r="AC20" s="88">
        <v>78.75</v>
      </c>
      <c r="AD20" s="88">
        <v>23.25</v>
      </c>
      <c r="AE20" s="88">
        <v>76.25</v>
      </c>
      <c r="AF20" s="142">
        <v>22.5</v>
      </c>
      <c r="AG20" s="88">
        <v>62.5</v>
      </c>
      <c r="AH20" s="88">
        <v>40</v>
      </c>
      <c r="AI20" s="88">
        <v>40.25</v>
      </c>
      <c r="AJ20" s="88">
        <v>88.75</v>
      </c>
      <c r="AK20" s="81">
        <v>50.34375</v>
      </c>
      <c r="AL20" s="52" t="s">
        <v>131</v>
      </c>
      <c r="AM20" s="169">
        <v>1.4375</v>
      </c>
      <c r="AN20" s="240">
        <v>2</v>
      </c>
      <c r="AO20" s="88">
        <v>79.674999999999997</v>
      </c>
      <c r="AP20" s="88">
        <v>33.475000000000001</v>
      </c>
      <c r="AQ20" s="166">
        <v>1.8333333300000001</v>
      </c>
      <c r="AR20" s="240">
        <v>1.5</v>
      </c>
      <c r="AS20" s="94">
        <v>1.83758333</v>
      </c>
      <c r="AT20" s="94">
        <v>3</v>
      </c>
    </row>
    <row r="21" spans="2:47" x14ac:dyDescent="0.2">
      <c r="B21" s="181" t="s">
        <v>132</v>
      </c>
      <c r="C21" s="185">
        <v>1.47</v>
      </c>
      <c r="D21" s="211">
        <v>1.49</v>
      </c>
      <c r="E21" s="209">
        <v>0.38500000000000001</v>
      </c>
      <c r="F21" s="189">
        <v>3.3450000000000002</v>
      </c>
      <c r="G21" s="185">
        <v>2.0699999999999998</v>
      </c>
      <c r="H21" s="211">
        <v>1.5275000000000001</v>
      </c>
      <c r="I21" s="209">
        <v>0.76</v>
      </c>
      <c r="J21" s="212">
        <v>0.33250000000000002</v>
      </c>
      <c r="K21" s="189">
        <v>4.6900000000000004</v>
      </c>
      <c r="L21" s="185">
        <v>0.4425</v>
      </c>
      <c r="M21" s="209">
        <v>0.96250000000000002</v>
      </c>
      <c r="N21" s="209">
        <v>0.13750000000000001</v>
      </c>
      <c r="O21" s="212">
        <v>0.2525</v>
      </c>
      <c r="P21" s="189">
        <v>1.7949999999999999</v>
      </c>
      <c r="Q21" s="189">
        <v>9.83</v>
      </c>
      <c r="R21" s="94">
        <f t="shared" si="0"/>
        <v>100.07635530669381</v>
      </c>
      <c r="S21" s="94">
        <v>3</v>
      </c>
      <c r="T21" s="256">
        <v>80</v>
      </c>
      <c r="U21" s="257">
        <v>86.25</v>
      </c>
      <c r="V21" s="269">
        <v>83.75</v>
      </c>
      <c r="W21" s="257">
        <v>15.5</v>
      </c>
      <c r="X21" s="257">
        <v>30</v>
      </c>
      <c r="Y21" s="257">
        <v>6.25</v>
      </c>
      <c r="Z21" s="258">
        <v>4.25</v>
      </c>
      <c r="AA21" s="181" t="s">
        <v>132</v>
      </c>
      <c r="AB21" s="256">
        <v>52.5</v>
      </c>
      <c r="AC21" s="257">
        <v>67.5</v>
      </c>
      <c r="AD21" s="257">
        <v>81.25</v>
      </c>
      <c r="AE21" s="257">
        <v>100</v>
      </c>
      <c r="AF21" s="269">
        <v>67.5</v>
      </c>
      <c r="AG21" s="257">
        <v>27.5</v>
      </c>
      <c r="AH21" s="257">
        <v>95</v>
      </c>
      <c r="AI21" s="257">
        <v>68.25</v>
      </c>
      <c r="AJ21" s="257">
        <v>87.5</v>
      </c>
      <c r="AK21" s="264">
        <v>69.546875</v>
      </c>
      <c r="AL21" s="181" t="s">
        <v>132</v>
      </c>
      <c r="AM21" s="270">
        <v>2.25</v>
      </c>
      <c r="AN21" s="261">
        <v>2</v>
      </c>
      <c r="AO21" s="257">
        <v>80.55</v>
      </c>
      <c r="AP21" s="257">
        <v>46.274999999999999</v>
      </c>
      <c r="AQ21" s="260">
        <v>2.8055555600000002</v>
      </c>
      <c r="AR21" s="261">
        <v>2.8333333299999999</v>
      </c>
      <c r="AS21" s="202">
        <v>2.5783888899999998</v>
      </c>
      <c r="AT21" s="202">
        <v>4.25</v>
      </c>
    </row>
    <row r="22" spans="2:47" x14ac:dyDescent="0.2">
      <c r="B22" s="52" t="s">
        <v>7</v>
      </c>
      <c r="C22" s="53">
        <v>1.3274999999999999</v>
      </c>
      <c r="D22" s="220">
        <v>1.44</v>
      </c>
      <c r="E22" s="99">
        <v>0.21</v>
      </c>
      <c r="F22" s="101">
        <v>2.9775</v>
      </c>
      <c r="G22" s="77">
        <v>2.2050000000000001</v>
      </c>
      <c r="H22" s="220">
        <v>1.3625</v>
      </c>
      <c r="I22" s="99">
        <v>0.61</v>
      </c>
      <c r="J22" s="163">
        <v>0.41749999999999998</v>
      </c>
      <c r="K22" s="101">
        <v>4.5949999999999998</v>
      </c>
      <c r="L22" s="77">
        <v>0.78249999999999997</v>
      </c>
      <c r="M22" s="99">
        <v>0.98</v>
      </c>
      <c r="N22" s="99">
        <v>0.22500000000000001</v>
      </c>
      <c r="O22" s="163">
        <v>0.26250000000000001</v>
      </c>
      <c r="P22" s="101">
        <v>2.25</v>
      </c>
      <c r="Q22" s="101">
        <v>9.8224999999999998</v>
      </c>
      <c r="R22" s="94">
        <f t="shared" si="0"/>
        <v>100</v>
      </c>
      <c r="S22" s="94">
        <v>1.625</v>
      </c>
      <c r="T22" s="83">
        <v>52.5</v>
      </c>
      <c r="U22" s="145">
        <v>68.75</v>
      </c>
      <c r="V22" s="143">
        <v>78.75</v>
      </c>
      <c r="W22" s="145">
        <v>38.75</v>
      </c>
      <c r="X22" s="145">
        <v>23</v>
      </c>
      <c r="Y22" s="145">
        <v>11.25</v>
      </c>
      <c r="Z22" s="164">
        <v>8</v>
      </c>
      <c r="AA22" s="52" t="s">
        <v>7</v>
      </c>
      <c r="AB22" s="139">
        <v>17.5</v>
      </c>
      <c r="AC22" s="145">
        <v>43.75</v>
      </c>
      <c r="AD22" s="145">
        <v>4.75</v>
      </c>
      <c r="AE22" s="145">
        <v>37.5</v>
      </c>
      <c r="AF22" s="143">
        <v>10</v>
      </c>
      <c r="AG22" s="145">
        <v>32.5</v>
      </c>
      <c r="AH22" s="145">
        <v>61.25</v>
      </c>
      <c r="AI22" s="145">
        <v>31.25</v>
      </c>
      <c r="AJ22" s="145">
        <v>91.25</v>
      </c>
      <c r="AK22" s="146">
        <v>38.578125</v>
      </c>
      <c r="AL22" s="52" t="s">
        <v>7</v>
      </c>
      <c r="AM22" s="170">
        <v>1.8125</v>
      </c>
      <c r="AN22" s="236">
        <v>2</v>
      </c>
      <c r="AO22" s="145">
        <v>77.674999999999997</v>
      </c>
      <c r="AP22" s="145">
        <v>36.6</v>
      </c>
      <c r="AQ22" s="167">
        <v>1.7222222199999999</v>
      </c>
      <c r="AR22" s="236">
        <v>1.5</v>
      </c>
      <c r="AS22" s="172">
        <v>1.8431388900000001</v>
      </c>
      <c r="AT22" s="172">
        <v>1.5</v>
      </c>
    </row>
    <row r="23" spans="2:47" x14ac:dyDescent="0.2">
      <c r="B23" s="52" t="s">
        <v>120</v>
      </c>
      <c r="C23" s="53">
        <v>1.47</v>
      </c>
      <c r="D23" s="220">
        <v>1.43</v>
      </c>
      <c r="E23" s="99">
        <v>0.26500000000000001</v>
      </c>
      <c r="F23" s="101">
        <v>2.7925</v>
      </c>
      <c r="G23" s="77">
        <v>2.0225</v>
      </c>
      <c r="H23" s="220">
        <v>1.4775</v>
      </c>
      <c r="I23" s="99">
        <v>0.7</v>
      </c>
      <c r="J23" s="163">
        <v>0.32750000000000001</v>
      </c>
      <c r="K23" s="101">
        <v>4.5274999999999999</v>
      </c>
      <c r="L23" s="77">
        <v>0.82499999999999996</v>
      </c>
      <c r="M23" s="99">
        <v>1.01</v>
      </c>
      <c r="N23" s="99">
        <v>0.125</v>
      </c>
      <c r="O23" s="163">
        <v>0.32500000000000001</v>
      </c>
      <c r="P23" s="101">
        <v>2.2850000000000001</v>
      </c>
      <c r="Q23" s="101">
        <v>9.6050000000000004</v>
      </c>
      <c r="R23" s="94">
        <f t="shared" si="0"/>
        <v>97.785696105879367</v>
      </c>
      <c r="S23" s="94">
        <v>2.125</v>
      </c>
      <c r="T23" s="83">
        <v>73.75</v>
      </c>
      <c r="U23" s="145">
        <v>83.75</v>
      </c>
      <c r="V23" s="143">
        <v>89.25</v>
      </c>
      <c r="W23" s="145">
        <v>62.5</v>
      </c>
      <c r="X23" s="145">
        <v>53.75</v>
      </c>
      <c r="Y23" s="145">
        <v>43.75</v>
      </c>
      <c r="Z23" s="164">
        <v>56.25</v>
      </c>
      <c r="AA23" s="52" t="s">
        <v>120</v>
      </c>
      <c r="AB23" s="139">
        <v>24.75</v>
      </c>
      <c r="AC23" s="145">
        <v>58.75</v>
      </c>
      <c r="AD23" s="145">
        <v>10</v>
      </c>
      <c r="AE23" s="145">
        <v>82.5</v>
      </c>
      <c r="AF23" s="143">
        <v>17.5</v>
      </c>
      <c r="AG23" s="145">
        <v>50</v>
      </c>
      <c r="AH23" s="145">
        <v>78.75</v>
      </c>
      <c r="AI23" s="145">
        <v>37</v>
      </c>
      <c r="AJ23" s="145">
        <v>71.25</v>
      </c>
      <c r="AK23" s="146">
        <v>48.03125</v>
      </c>
      <c r="AL23" s="52" t="s">
        <v>120</v>
      </c>
      <c r="AM23" s="170">
        <v>1.5</v>
      </c>
      <c r="AN23" s="236">
        <v>2.3125</v>
      </c>
      <c r="AO23" s="145">
        <v>76.55</v>
      </c>
      <c r="AP23" s="145">
        <v>35.35</v>
      </c>
      <c r="AQ23" s="167">
        <v>2.25</v>
      </c>
      <c r="AR23" s="236">
        <v>1.8333333300000001</v>
      </c>
      <c r="AS23" s="172">
        <v>1.88966667</v>
      </c>
      <c r="AT23" s="172">
        <v>2.75</v>
      </c>
    </row>
    <row r="24" spans="2:47" x14ac:dyDescent="0.2">
      <c r="B24" s="52" t="s">
        <v>300</v>
      </c>
      <c r="C24" s="53">
        <v>1.1924999999999999</v>
      </c>
      <c r="D24" s="220">
        <v>1.4225000000000001</v>
      </c>
      <c r="E24" s="99">
        <v>0.28999999999999998</v>
      </c>
      <c r="F24" s="101">
        <v>2.9049999999999998</v>
      </c>
      <c r="G24" s="77">
        <v>1.9350000000000001</v>
      </c>
      <c r="H24" s="220">
        <v>1.3875</v>
      </c>
      <c r="I24" s="99">
        <v>0.61750000000000005</v>
      </c>
      <c r="J24" s="163">
        <v>0.33</v>
      </c>
      <c r="K24" s="101">
        <v>4.2699999999999996</v>
      </c>
      <c r="L24" s="77">
        <v>0.86250000000000004</v>
      </c>
      <c r="M24" s="99">
        <v>1.0874999999999999</v>
      </c>
      <c r="N24" s="99">
        <v>0.13750000000000001</v>
      </c>
      <c r="O24" s="163">
        <v>0.23</v>
      </c>
      <c r="P24" s="101">
        <v>2.3174999999999999</v>
      </c>
      <c r="Q24" s="101">
        <v>9.4924999999999997</v>
      </c>
      <c r="R24" s="94">
        <f t="shared" si="0"/>
        <v>96.64036650547213</v>
      </c>
      <c r="S24" s="94">
        <v>2.5</v>
      </c>
      <c r="T24" s="83">
        <v>75</v>
      </c>
      <c r="U24" s="145">
        <v>83.75</v>
      </c>
      <c r="V24" s="143">
        <v>86.75</v>
      </c>
      <c r="W24" s="145">
        <v>57.5</v>
      </c>
      <c r="X24" s="145">
        <v>39.25</v>
      </c>
      <c r="Y24" s="145">
        <v>30.5</v>
      </c>
      <c r="Z24" s="164">
        <v>23.75</v>
      </c>
      <c r="AA24" s="52" t="s">
        <v>300</v>
      </c>
      <c r="AB24" s="139">
        <v>24.5</v>
      </c>
      <c r="AC24" s="145">
        <v>78.75</v>
      </c>
      <c r="AD24" s="145">
        <v>4.25</v>
      </c>
      <c r="AE24" s="145">
        <v>47.5</v>
      </c>
      <c r="AF24" s="143">
        <v>15</v>
      </c>
      <c r="AG24" s="145">
        <v>42.5</v>
      </c>
      <c r="AH24" s="145">
        <v>78.75</v>
      </c>
      <c r="AI24" s="145">
        <v>49.25</v>
      </c>
      <c r="AJ24" s="145">
        <v>95</v>
      </c>
      <c r="AK24" s="146">
        <v>51.203125</v>
      </c>
      <c r="AL24" s="52" t="s">
        <v>300</v>
      </c>
      <c r="AM24" s="170">
        <v>1.4375</v>
      </c>
      <c r="AN24" s="236">
        <v>2.1875</v>
      </c>
      <c r="AO24" s="145">
        <v>75.674999999999997</v>
      </c>
      <c r="AP24" s="145">
        <v>33.774999999999999</v>
      </c>
      <c r="AQ24" s="167">
        <v>1.4444444400000001</v>
      </c>
      <c r="AR24" s="236">
        <v>1.2222222199999999</v>
      </c>
      <c r="AS24" s="172">
        <v>1.5846388899999999</v>
      </c>
      <c r="AT24" s="172">
        <v>3.75</v>
      </c>
    </row>
    <row r="25" spans="2:47" x14ac:dyDescent="0.2">
      <c r="B25" s="52" t="s">
        <v>301</v>
      </c>
      <c r="C25" s="53">
        <v>1.2575000000000001</v>
      </c>
      <c r="D25" s="220">
        <v>1.33</v>
      </c>
      <c r="E25" s="99">
        <v>0.24</v>
      </c>
      <c r="F25" s="101">
        <v>2.8275000000000001</v>
      </c>
      <c r="G25" s="77">
        <v>2.1</v>
      </c>
      <c r="H25" s="220">
        <v>1.2875000000000001</v>
      </c>
      <c r="I25" s="99">
        <v>0.65749999999999997</v>
      </c>
      <c r="J25" s="163">
        <v>0.3775</v>
      </c>
      <c r="K25" s="101">
        <v>4.4225000000000003</v>
      </c>
      <c r="L25" s="77">
        <v>0.95750000000000002</v>
      </c>
      <c r="M25" s="99">
        <v>0.9425</v>
      </c>
      <c r="N25" s="99">
        <v>0.13750000000000001</v>
      </c>
      <c r="O25" s="163">
        <v>0.1925</v>
      </c>
      <c r="P25" s="101">
        <v>2.23</v>
      </c>
      <c r="Q25" s="101">
        <v>9.48</v>
      </c>
      <c r="R25" s="94">
        <f t="shared" si="0"/>
        <v>96.513107660982442</v>
      </c>
      <c r="S25" s="94">
        <v>2.25</v>
      </c>
      <c r="T25" s="83">
        <v>61.25</v>
      </c>
      <c r="U25" s="145">
        <v>77.5</v>
      </c>
      <c r="V25" s="143">
        <v>88.75</v>
      </c>
      <c r="W25" s="145">
        <v>76.25</v>
      </c>
      <c r="X25" s="145">
        <v>52.5</v>
      </c>
      <c r="Y25" s="145">
        <v>16.25</v>
      </c>
      <c r="Z25" s="164">
        <v>16.25</v>
      </c>
      <c r="AA25" s="52" t="s">
        <v>301</v>
      </c>
      <c r="AB25" s="139">
        <v>27.75</v>
      </c>
      <c r="AC25" s="145">
        <v>68.75</v>
      </c>
      <c r="AD25" s="145">
        <v>2.75</v>
      </c>
      <c r="AE25" s="145">
        <v>65</v>
      </c>
      <c r="AF25" s="143">
        <v>10</v>
      </c>
      <c r="AG25" s="145">
        <v>55</v>
      </c>
      <c r="AH25" s="145">
        <v>56.25</v>
      </c>
      <c r="AI25" s="145">
        <v>41.75</v>
      </c>
      <c r="AJ25" s="145">
        <v>95</v>
      </c>
      <c r="AK25" s="146">
        <v>48.546875</v>
      </c>
      <c r="AL25" s="52" t="s">
        <v>301</v>
      </c>
      <c r="AM25" s="170">
        <v>1.3125</v>
      </c>
      <c r="AN25" s="236">
        <v>1.5625</v>
      </c>
      <c r="AO25" s="145">
        <v>72.825000000000003</v>
      </c>
      <c r="AP25" s="145">
        <v>32.524999999999999</v>
      </c>
      <c r="AQ25" s="167">
        <v>1.1666666699999999</v>
      </c>
      <c r="AR25" s="236">
        <v>1.5555555599999999</v>
      </c>
      <c r="AS25" s="172">
        <v>1.3143611100000001</v>
      </c>
      <c r="AT25" s="172">
        <v>4.25</v>
      </c>
    </row>
    <row r="26" spans="2:47" x14ac:dyDescent="0.2">
      <c r="B26" s="52"/>
      <c r="C26" s="182"/>
      <c r="D26" s="236"/>
      <c r="E26" s="167"/>
      <c r="F26" s="172"/>
      <c r="G26" s="227"/>
      <c r="H26" s="236"/>
      <c r="I26" s="167"/>
      <c r="J26" s="223"/>
      <c r="K26" s="172"/>
      <c r="L26" s="227"/>
      <c r="M26" s="167"/>
      <c r="N26" s="167"/>
      <c r="O26" s="223"/>
      <c r="P26" s="172"/>
      <c r="Q26" s="172"/>
      <c r="R26" s="94"/>
      <c r="S26" s="172"/>
      <c r="T26" s="139"/>
      <c r="U26" s="145"/>
      <c r="V26" s="143"/>
      <c r="W26" s="145"/>
      <c r="X26" s="145"/>
      <c r="Y26" s="145"/>
      <c r="Z26" s="164"/>
      <c r="AA26" s="52"/>
      <c r="AB26" s="139"/>
      <c r="AC26" s="145"/>
      <c r="AD26" s="145"/>
      <c r="AE26" s="145"/>
      <c r="AF26" s="143"/>
      <c r="AG26" s="145"/>
      <c r="AH26" s="145"/>
      <c r="AI26" s="145"/>
      <c r="AJ26" s="145"/>
      <c r="AK26" s="146"/>
      <c r="AL26" s="52"/>
      <c r="AM26" s="164"/>
      <c r="AN26" s="143"/>
      <c r="AO26" s="145"/>
      <c r="AP26" s="145"/>
      <c r="AQ26" s="145"/>
      <c r="AR26" s="143"/>
      <c r="AS26" s="146"/>
      <c r="AT26" s="146"/>
    </row>
    <row r="27" spans="2:47" x14ac:dyDescent="0.2">
      <c r="B27" s="52" t="s">
        <v>11</v>
      </c>
      <c r="C27" s="77">
        <v>1.341458</v>
      </c>
      <c r="D27" s="220">
        <v>1.421667</v>
      </c>
      <c r="E27" s="99">
        <v>0.30979200000000001</v>
      </c>
      <c r="F27" s="101">
        <v>3.0729169999999999</v>
      </c>
      <c r="G27" s="77">
        <v>2.0938539999999999</v>
      </c>
      <c r="H27" s="220">
        <v>1.519479</v>
      </c>
      <c r="I27" s="99">
        <v>0.70291700000000001</v>
      </c>
      <c r="J27" s="163">
        <v>0.38072899999999998</v>
      </c>
      <c r="K27" s="101">
        <v>4.6969789999999998</v>
      </c>
      <c r="L27" s="77">
        <v>0.96854200000000001</v>
      </c>
      <c r="M27" s="99">
        <v>1.1679170000000001</v>
      </c>
      <c r="N27" s="99">
        <v>0.28135399999999999</v>
      </c>
      <c r="O27" s="163">
        <v>0.28499999999999998</v>
      </c>
      <c r="P27" s="101">
        <v>2.7028129999999999</v>
      </c>
      <c r="Q27" s="101">
        <v>10.472709999999999</v>
      </c>
      <c r="R27" s="94"/>
      <c r="S27" s="172">
        <v>2.5104169999999999</v>
      </c>
      <c r="T27" s="139">
        <v>73.385419999999996</v>
      </c>
      <c r="U27" s="145">
        <v>85.739580000000004</v>
      </c>
      <c r="V27" s="143">
        <v>90.885419999999996</v>
      </c>
      <c r="W27" s="145">
        <v>73.979169999999996</v>
      </c>
      <c r="X27" s="145">
        <v>68.666669999999996</v>
      </c>
      <c r="Y27" s="145">
        <v>56.895829999999997</v>
      </c>
      <c r="Z27" s="164">
        <v>58.65625</v>
      </c>
      <c r="AA27" s="52" t="s">
        <v>11</v>
      </c>
      <c r="AB27" s="139">
        <v>30.89583</v>
      </c>
      <c r="AC27" s="145">
        <v>45.625</v>
      </c>
      <c r="AD27" s="145">
        <v>11.28125</v>
      </c>
      <c r="AE27" s="145">
        <v>54.0625</v>
      </c>
      <c r="AF27" s="143">
        <v>19.09375</v>
      </c>
      <c r="AG27" s="145">
        <v>36.458329999999997</v>
      </c>
      <c r="AH27" s="145">
        <v>42.46875</v>
      </c>
      <c r="AI27" s="145">
        <v>36.65625</v>
      </c>
      <c r="AJ27" s="145">
        <v>84.041669999999996</v>
      </c>
      <c r="AK27" s="146">
        <v>40.988930000000003</v>
      </c>
      <c r="AL27" s="52" t="s">
        <v>11</v>
      </c>
      <c r="AM27" s="170">
        <v>1.7513019999999999</v>
      </c>
      <c r="AN27" s="236">
        <v>2.1197919999999999</v>
      </c>
      <c r="AO27" s="145">
        <v>77.381249999999994</v>
      </c>
      <c r="AP27" s="145">
        <v>35.716670000000001</v>
      </c>
      <c r="AQ27" s="167">
        <v>2.0601850000000002</v>
      </c>
      <c r="AR27" s="236">
        <v>1.956019</v>
      </c>
      <c r="AS27" s="172">
        <v>1.953392</v>
      </c>
      <c r="AT27" s="172">
        <v>2.3854169999999999</v>
      </c>
    </row>
    <row r="28" spans="2:47" x14ac:dyDescent="0.2">
      <c r="B28" s="52" t="s">
        <v>12</v>
      </c>
      <c r="C28" s="77">
        <v>0.28249999999999997</v>
      </c>
      <c r="D28" s="220">
        <v>0.2198</v>
      </c>
      <c r="E28" s="99">
        <v>0.12989999999999999</v>
      </c>
      <c r="F28" s="101">
        <v>0.43790000000000001</v>
      </c>
      <c r="G28" s="77">
        <v>0.30530000000000002</v>
      </c>
      <c r="H28" s="220">
        <v>0.18110000000000001</v>
      </c>
      <c r="I28" s="99">
        <v>0.1706</v>
      </c>
      <c r="J28" s="163">
        <v>0.1618</v>
      </c>
      <c r="K28" s="101">
        <v>0.48720000000000002</v>
      </c>
      <c r="L28" s="77">
        <v>0.3357</v>
      </c>
      <c r="M28" s="99">
        <v>0.26240000000000002</v>
      </c>
      <c r="N28" s="99">
        <v>0.13389999999999999</v>
      </c>
      <c r="O28" s="163">
        <v>0.1263</v>
      </c>
      <c r="P28" s="101">
        <v>0.49</v>
      </c>
      <c r="Q28" s="101">
        <v>0.74619999999999997</v>
      </c>
      <c r="R28" s="94"/>
      <c r="S28" s="172">
        <v>1.0126999999999999</v>
      </c>
      <c r="T28" s="139">
        <v>18.46</v>
      </c>
      <c r="U28" s="145">
        <v>11.807</v>
      </c>
      <c r="V28" s="143">
        <v>8.4352999999999998</v>
      </c>
      <c r="W28" s="145">
        <v>30.614000000000001</v>
      </c>
      <c r="X28" s="145">
        <v>27.803000000000001</v>
      </c>
      <c r="Y28" s="145">
        <v>20.172999999999998</v>
      </c>
      <c r="Z28" s="164">
        <v>24.353000000000002</v>
      </c>
      <c r="AA28" s="52" t="s">
        <v>12</v>
      </c>
      <c r="AB28" s="139">
        <v>31.007000000000001</v>
      </c>
      <c r="AC28" s="145">
        <v>24.919</v>
      </c>
      <c r="AD28" s="145">
        <v>11.092000000000001</v>
      </c>
      <c r="AE28" s="145">
        <v>16.721</v>
      </c>
      <c r="AF28" s="143">
        <v>14.326000000000001</v>
      </c>
      <c r="AG28" s="145">
        <v>17.202999999999999</v>
      </c>
      <c r="AH28" s="145">
        <v>34.679000000000002</v>
      </c>
      <c r="AI28" s="145">
        <v>24.876999999999999</v>
      </c>
      <c r="AJ28" s="145">
        <v>19.134</v>
      </c>
      <c r="AK28" s="146">
        <v>9.1420999999999992</v>
      </c>
      <c r="AL28" s="52" t="s">
        <v>12</v>
      </c>
      <c r="AM28" s="170">
        <v>0.5595</v>
      </c>
      <c r="AN28" s="236">
        <v>0.81599999999999995</v>
      </c>
      <c r="AO28" s="145">
        <v>6.4607000000000001</v>
      </c>
      <c r="AP28" s="145">
        <v>4.8555999999999999</v>
      </c>
      <c r="AQ28" s="167">
        <v>0.37769999999999998</v>
      </c>
      <c r="AR28" s="236">
        <v>0.61650000000000005</v>
      </c>
      <c r="AS28" s="172">
        <v>0.45269999999999999</v>
      </c>
      <c r="AT28" s="172">
        <v>1.0935999999999999</v>
      </c>
    </row>
    <row r="29" spans="2:47" ht="10.5" thickBot="1" x14ac:dyDescent="0.25">
      <c r="B29" s="55" t="s">
        <v>13</v>
      </c>
      <c r="C29" s="78">
        <v>14.91581</v>
      </c>
      <c r="D29" s="237">
        <v>10.948840000000001</v>
      </c>
      <c r="E29" s="100">
        <v>29.709140000000001</v>
      </c>
      <c r="F29" s="102">
        <v>10.09375</v>
      </c>
      <c r="G29" s="78">
        <v>10.3291</v>
      </c>
      <c r="H29" s="237">
        <v>8.4432290000000005</v>
      </c>
      <c r="I29" s="100">
        <v>17.186900000000001</v>
      </c>
      <c r="J29" s="136">
        <v>30.10341</v>
      </c>
      <c r="K29" s="102">
        <v>7.347664</v>
      </c>
      <c r="L29" s="78">
        <v>24.547889999999999</v>
      </c>
      <c r="M29" s="100">
        <v>15.91578</v>
      </c>
      <c r="N29" s="100">
        <v>33.713090000000001</v>
      </c>
      <c r="O29" s="136">
        <v>31.395050000000001</v>
      </c>
      <c r="P29" s="102">
        <v>12.84075</v>
      </c>
      <c r="Q29" s="102">
        <v>5.0468400000000004</v>
      </c>
      <c r="R29" s="106"/>
      <c r="S29" s="102">
        <v>28.572970000000002</v>
      </c>
      <c r="T29" s="78">
        <v>17.81738</v>
      </c>
      <c r="U29" s="100">
        <v>9.7543030000000002</v>
      </c>
      <c r="V29" s="237">
        <v>6.5741370000000003</v>
      </c>
      <c r="W29" s="100">
        <v>29.311419999999998</v>
      </c>
      <c r="X29" s="100">
        <v>28.679829999999999</v>
      </c>
      <c r="Y29" s="100">
        <v>25.11478</v>
      </c>
      <c r="Z29" s="98">
        <v>29.408740000000002</v>
      </c>
      <c r="AA29" s="55" t="s">
        <v>13</v>
      </c>
      <c r="AB29" s="78">
        <v>71.144900000000007</v>
      </c>
      <c r="AC29" s="100">
        <v>38.717489999999998</v>
      </c>
      <c r="AD29" s="100">
        <v>69.698400000000007</v>
      </c>
      <c r="AE29" s="100">
        <v>21.925450000000001</v>
      </c>
      <c r="AF29" s="237">
        <v>53.189900000000002</v>
      </c>
      <c r="AG29" s="100">
        <v>33.422910000000002</v>
      </c>
      <c r="AH29" s="100">
        <v>57.839530000000003</v>
      </c>
      <c r="AI29" s="100">
        <v>48.071179999999998</v>
      </c>
      <c r="AJ29" s="100">
        <v>16.126830000000002</v>
      </c>
      <c r="AK29" s="102">
        <v>15.798410000000001</v>
      </c>
      <c r="AL29" s="55" t="s">
        <v>13</v>
      </c>
      <c r="AM29" s="98">
        <v>22.62818</v>
      </c>
      <c r="AN29" s="237">
        <v>27.265180000000001</v>
      </c>
      <c r="AO29" s="100">
        <v>5.9138989999999998</v>
      </c>
      <c r="AP29" s="100">
        <v>9.629543</v>
      </c>
      <c r="AQ29" s="100">
        <v>12.985010000000001</v>
      </c>
      <c r="AR29" s="237">
        <v>22.324839999999998</v>
      </c>
      <c r="AS29" s="102">
        <v>16.414249999999999</v>
      </c>
      <c r="AT29" s="102">
        <v>32.473880000000001</v>
      </c>
    </row>
    <row r="30" spans="2:47" ht="11.25" customHeight="1" x14ac:dyDescent="0.2">
      <c r="B30" s="305" t="s">
        <v>233</v>
      </c>
      <c r="C30" s="306"/>
      <c r="D30" s="306"/>
      <c r="E30" s="306"/>
      <c r="F30" s="306"/>
      <c r="G30" s="306"/>
      <c r="H30" s="306"/>
      <c r="I30" s="306"/>
      <c r="J30" s="306"/>
      <c r="K30" s="306"/>
      <c r="L30" s="306"/>
      <c r="M30" s="306"/>
      <c r="N30" s="306"/>
      <c r="O30" s="306"/>
      <c r="P30" s="306"/>
      <c r="Q30" s="306"/>
      <c r="R30" s="306"/>
      <c r="S30" s="306"/>
      <c r="T30" s="306"/>
      <c r="U30" s="306"/>
      <c r="V30" s="306"/>
      <c r="W30" s="306"/>
      <c r="X30" s="306"/>
      <c r="Y30" s="306"/>
      <c r="Z30" s="306"/>
      <c r="AA30" s="306"/>
      <c r="AB30" s="306"/>
      <c r="AC30" s="306"/>
      <c r="AD30" s="306"/>
      <c r="AE30" s="306"/>
      <c r="AF30" s="306"/>
      <c r="AG30" s="306"/>
      <c r="AH30" s="306"/>
      <c r="AI30" s="306"/>
      <c r="AJ30" s="306"/>
      <c r="AK30" s="306"/>
      <c r="AL30" s="306"/>
      <c r="AM30" s="306"/>
      <c r="AN30" s="306"/>
      <c r="AO30" s="306"/>
      <c r="AP30" s="306"/>
      <c r="AQ30" s="306"/>
      <c r="AR30" s="306"/>
      <c r="AS30" s="306"/>
      <c r="AT30" s="306"/>
      <c r="AU30" s="307"/>
    </row>
    <row r="31" spans="2:47" ht="11.25" customHeight="1" x14ac:dyDescent="0.2">
      <c r="B31" s="308" t="s">
        <v>606</v>
      </c>
      <c r="C31" s="309"/>
      <c r="D31" s="309"/>
      <c r="E31" s="309"/>
      <c r="F31" s="309"/>
      <c r="G31" s="309"/>
      <c r="H31" s="309"/>
      <c r="I31" s="309"/>
      <c r="J31" s="309"/>
      <c r="K31" s="309"/>
      <c r="L31" s="309"/>
      <c r="M31" s="309"/>
      <c r="N31" s="309"/>
      <c r="O31" s="309"/>
      <c r="P31" s="309"/>
      <c r="Q31" s="309"/>
      <c r="R31" s="309"/>
      <c r="S31" s="309"/>
      <c r="T31" s="309"/>
      <c r="U31" s="309"/>
      <c r="V31" s="309"/>
      <c r="W31" s="309"/>
      <c r="X31" s="309"/>
      <c r="Y31" s="309"/>
      <c r="Z31" s="309"/>
      <c r="AA31" s="309"/>
      <c r="AB31" s="309"/>
      <c r="AC31" s="309"/>
      <c r="AD31" s="309"/>
      <c r="AE31" s="309"/>
      <c r="AF31" s="309"/>
      <c r="AG31" s="309"/>
      <c r="AH31" s="309"/>
      <c r="AI31" s="309"/>
      <c r="AJ31" s="309"/>
      <c r="AK31" s="309"/>
      <c r="AL31" s="309"/>
      <c r="AM31" s="309"/>
      <c r="AN31" s="309"/>
      <c r="AO31" s="309"/>
      <c r="AP31" s="309"/>
      <c r="AQ31" s="309"/>
      <c r="AR31" s="309"/>
      <c r="AS31" s="309"/>
      <c r="AT31" s="309"/>
      <c r="AU31" s="310"/>
    </row>
    <row r="32" spans="2:47" ht="11.25" customHeight="1" x14ac:dyDescent="0.2">
      <c r="B32" s="308" t="s">
        <v>608</v>
      </c>
      <c r="C32" s="309"/>
      <c r="D32" s="309"/>
      <c r="E32" s="309"/>
      <c r="F32" s="309"/>
      <c r="G32" s="309"/>
      <c r="H32" s="309"/>
      <c r="I32" s="309"/>
      <c r="J32" s="309"/>
      <c r="K32" s="309"/>
      <c r="L32" s="309"/>
      <c r="M32" s="309"/>
      <c r="N32" s="309"/>
      <c r="O32" s="309"/>
      <c r="P32" s="309"/>
      <c r="Q32" s="309"/>
      <c r="R32" s="309"/>
      <c r="S32" s="309"/>
      <c r="T32" s="309"/>
      <c r="U32" s="309"/>
      <c r="V32" s="309"/>
      <c r="W32" s="309"/>
      <c r="X32" s="309"/>
      <c r="Y32" s="309"/>
      <c r="Z32" s="309"/>
      <c r="AA32" s="309"/>
      <c r="AB32" s="309"/>
      <c r="AC32" s="309"/>
      <c r="AD32" s="309"/>
      <c r="AE32" s="309"/>
      <c r="AF32" s="309"/>
      <c r="AG32" s="309"/>
      <c r="AH32" s="309"/>
      <c r="AI32" s="309"/>
      <c r="AJ32" s="309"/>
      <c r="AK32" s="309"/>
      <c r="AL32" s="309"/>
      <c r="AM32" s="309"/>
      <c r="AN32" s="309"/>
      <c r="AO32" s="309"/>
      <c r="AP32" s="309"/>
      <c r="AQ32" s="309"/>
      <c r="AR32" s="309"/>
      <c r="AS32" s="309"/>
      <c r="AT32" s="309"/>
      <c r="AU32" s="310"/>
    </row>
    <row r="33" spans="2:47" ht="11.25" customHeight="1" x14ac:dyDescent="0.2">
      <c r="B33" s="308" t="s">
        <v>607</v>
      </c>
      <c r="C33" s="309"/>
      <c r="D33" s="309"/>
      <c r="E33" s="309"/>
      <c r="F33" s="309"/>
      <c r="G33" s="309"/>
      <c r="H33" s="309"/>
      <c r="I33" s="309"/>
      <c r="J33" s="309"/>
      <c r="K33" s="309"/>
      <c r="L33" s="309"/>
      <c r="M33" s="309"/>
      <c r="N33" s="309"/>
      <c r="O33" s="309"/>
      <c r="P33" s="309"/>
      <c r="Q33" s="309"/>
      <c r="R33" s="309"/>
      <c r="S33" s="309"/>
      <c r="T33" s="309"/>
      <c r="U33" s="309"/>
      <c r="V33" s="309"/>
      <c r="W33" s="309"/>
      <c r="X33" s="309"/>
      <c r="Y33" s="309"/>
      <c r="Z33" s="309"/>
      <c r="AA33" s="309"/>
      <c r="AB33" s="309"/>
      <c r="AC33" s="309"/>
      <c r="AD33" s="309"/>
      <c r="AE33" s="309"/>
      <c r="AF33" s="309"/>
      <c r="AG33" s="309"/>
      <c r="AH33" s="309"/>
      <c r="AI33" s="309"/>
      <c r="AJ33" s="309"/>
      <c r="AK33" s="309"/>
      <c r="AL33" s="309"/>
      <c r="AM33" s="309"/>
      <c r="AN33" s="309"/>
      <c r="AO33" s="309"/>
      <c r="AP33" s="309"/>
      <c r="AQ33" s="309"/>
      <c r="AR33" s="309"/>
      <c r="AS33" s="309"/>
      <c r="AT33" s="309"/>
      <c r="AU33" s="310"/>
    </row>
    <row r="34" spans="2:47" ht="11.25" customHeight="1" thickBot="1" x14ac:dyDescent="0.25">
      <c r="B34" s="314" t="s">
        <v>611</v>
      </c>
      <c r="C34" s="315"/>
      <c r="D34" s="315"/>
      <c r="E34" s="315"/>
      <c r="F34" s="315"/>
      <c r="G34" s="315"/>
      <c r="H34" s="315"/>
      <c r="I34" s="315"/>
      <c r="J34" s="315"/>
      <c r="K34" s="315"/>
      <c r="L34" s="315"/>
      <c r="M34" s="315"/>
      <c r="N34" s="315"/>
      <c r="O34" s="315"/>
      <c r="P34" s="315"/>
      <c r="Q34" s="315"/>
      <c r="R34" s="315"/>
      <c r="S34" s="315"/>
      <c r="T34" s="315"/>
      <c r="U34" s="315"/>
      <c r="V34" s="315"/>
      <c r="W34" s="315"/>
      <c r="X34" s="315"/>
      <c r="Y34" s="315"/>
      <c r="Z34" s="315"/>
      <c r="AA34" s="315"/>
      <c r="AB34" s="315"/>
      <c r="AC34" s="315"/>
      <c r="AD34" s="315"/>
      <c r="AE34" s="315"/>
      <c r="AF34" s="315"/>
      <c r="AG34" s="315"/>
      <c r="AH34" s="315"/>
      <c r="AI34" s="315"/>
      <c r="AJ34" s="315"/>
      <c r="AK34" s="315"/>
      <c r="AL34" s="315"/>
      <c r="AM34" s="315"/>
      <c r="AN34" s="315"/>
      <c r="AO34" s="315"/>
      <c r="AP34" s="315"/>
      <c r="AQ34" s="315"/>
      <c r="AR34" s="315"/>
      <c r="AS34" s="315"/>
      <c r="AT34" s="315"/>
      <c r="AU34" s="316"/>
    </row>
    <row r="35" spans="2:47" ht="11.25" customHeight="1" x14ac:dyDescent="0.2">
      <c r="B35" s="162"/>
      <c r="C35" s="162"/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</row>
    <row r="36" spans="2:47" ht="10.5" thickBot="1" x14ac:dyDescent="0.25"/>
    <row r="37" spans="2:47" ht="20.5" thickBot="1" x14ac:dyDescent="0.25">
      <c r="B37" s="47" t="s">
        <v>494</v>
      </c>
      <c r="C37" s="48" t="s">
        <v>612</v>
      </c>
      <c r="D37" s="87" t="s">
        <v>613</v>
      </c>
      <c r="E37" s="49" t="s">
        <v>592</v>
      </c>
      <c r="F37" s="50" t="s">
        <v>578</v>
      </c>
      <c r="G37" s="48" t="s">
        <v>682</v>
      </c>
      <c r="H37" s="87" t="s">
        <v>683</v>
      </c>
      <c r="I37" s="87" t="s">
        <v>684</v>
      </c>
      <c r="J37" s="49" t="s">
        <v>685</v>
      </c>
      <c r="K37" s="50" t="s">
        <v>634</v>
      </c>
      <c r="L37" s="50" t="s">
        <v>150</v>
      </c>
      <c r="M37" s="79" t="s">
        <v>396</v>
      </c>
      <c r="N37" s="9"/>
      <c r="O37" s="9"/>
      <c r="P37" s="9"/>
      <c r="Q37" s="9"/>
      <c r="R37" s="9"/>
    </row>
    <row r="38" spans="2:47" x14ac:dyDescent="0.2">
      <c r="B38" s="52" t="s">
        <v>7</v>
      </c>
      <c r="C38" s="19">
        <v>1.0725</v>
      </c>
      <c r="D38" s="22">
        <v>1.42</v>
      </c>
      <c r="E38" s="20">
        <v>0.67500000000000004</v>
      </c>
      <c r="F38" s="21">
        <v>3.1675</v>
      </c>
      <c r="G38" s="60">
        <v>2.1085843899999999</v>
      </c>
      <c r="H38" s="22">
        <v>1.03947239</v>
      </c>
      <c r="I38" s="22">
        <v>1.1478765900000001</v>
      </c>
      <c r="J38" s="25">
        <v>0.83994192000000001</v>
      </c>
      <c r="K38" s="21">
        <v>5.1358752900000004</v>
      </c>
      <c r="L38" s="21">
        <v>8.30337529</v>
      </c>
      <c r="M38" s="94">
        <f>L38/L$38*100</f>
        <v>100</v>
      </c>
      <c r="N38" s="9"/>
      <c r="O38" s="9"/>
      <c r="P38" s="9"/>
      <c r="Q38" s="9"/>
      <c r="R38" s="9"/>
    </row>
    <row r="39" spans="2:47" x14ac:dyDescent="0.2">
      <c r="B39" s="52" t="s">
        <v>80</v>
      </c>
      <c r="C39" s="19">
        <v>1.1325000000000001</v>
      </c>
      <c r="D39" s="22">
        <v>1.42</v>
      </c>
      <c r="E39" s="20">
        <v>0.75749999999999995</v>
      </c>
      <c r="F39" s="21">
        <v>3.31</v>
      </c>
      <c r="G39" s="60">
        <v>1.94669691</v>
      </c>
      <c r="H39" s="22">
        <v>0.83045371999999995</v>
      </c>
      <c r="I39" s="22">
        <v>1.1624682399999999</v>
      </c>
      <c r="J39" s="25">
        <v>0.72726679000000005</v>
      </c>
      <c r="K39" s="21">
        <v>4.6668856600000002</v>
      </c>
      <c r="L39" s="21">
        <v>7.9768856599999998</v>
      </c>
      <c r="M39" s="94">
        <f t="shared" ref="M39:M57" si="1">L39/L$38*100</f>
        <v>96.067988997279201</v>
      </c>
      <c r="N39" s="9"/>
      <c r="O39" s="9"/>
      <c r="P39" s="9"/>
      <c r="Q39" s="9"/>
      <c r="R39" s="9"/>
    </row>
    <row r="40" spans="2:47" x14ac:dyDescent="0.2">
      <c r="B40" s="52" t="s">
        <v>83</v>
      </c>
      <c r="C40" s="19">
        <v>1.1000000000000001</v>
      </c>
      <c r="D40" s="22">
        <v>1.25</v>
      </c>
      <c r="E40" s="20">
        <v>0.57999999999999996</v>
      </c>
      <c r="F40" s="21">
        <v>2.93</v>
      </c>
      <c r="G40" s="60">
        <v>2.14500907</v>
      </c>
      <c r="H40" s="22">
        <v>0.89509981999999999</v>
      </c>
      <c r="I40" s="22">
        <v>1.06032668</v>
      </c>
      <c r="J40" s="25">
        <v>0.86042830999999997</v>
      </c>
      <c r="K40" s="21">
        <v>4.9608638799999998</v>
      </c>
      <c r="L40" s="21">
        <v>7.8908638800000004</v>
      </c>
      <c r="M40" s="94">
        <f t="shared" si="1"/>
        <v>95.032003304766931</v>
      </c>
      <c r="N40" s="9"/>
      <c r="O40" s="9"/>
      <c r="P40" s="9"/>
      <c r="Q40" s="9"/>
      <c r="R40" s="9"/>
    </row>
    <row r="41" spans="2:47" x14ac:dyDescent="0.2">
      <c r="B41" s="52" t="s">
        <v>118</v>
      </c>
      <c r="C41" s="19">
        <v>1.0525</v>
      </c>
      <c r="D41" s="22">
        <v>1.2649999999999999</v>
      </c>
      <c r="E41" s="20">
        <v>0.56000000000000005</v>
      </c>
      <c r="F41" s="21">
        <v>2.8774999999999999</v>
      </c>
      <c r="G41" s="60">
        <v>2.0701361199999999</v>
      </c>
      <c r="H41" s="22">
        <v>0.97963701999999997</v>
      </c>
      <c r="I41" s="22">
        <v>1.0851501699999999</v>
      </c>
      <c r="J41" s="25">
        <v>0.86042830999999997</v>
      </c>
      <c r="K41" s="21">
        <v>4.99535163</v>
      </c>
      <c r="L41" s="21">
        <v>7.8728516300000004</v>
      </c>
      <c r="M41" s="94">
        <f t="shared" si="1"/>
        <v>94.815076460310152</v>
      </c>
      <c r="N41" s="9"/>
      <c r="O41" s="9"/>
      <c r="P41" s="9"/>
      <c r="Q41" s="9"/>
      <c r="R41" s="9"/>
    </row>
    <row r="42" spans="2:47" x14ac:dyDescent="0.2">
      <c r="B42" s="52" t="s">
        <v>300</v>
      </c>
      <c r="C42" s="19">
        <v>1.1025</v>
      </c>
      <c r="D42" s="22">
        <v>1.1675</v>
      </c>
      <c r="E42" s="20">
        <v>0.62</v>
      </c>
      <c r="F42" s="21">
        <v>2.89</v>
      </c>
      <c r="G42" s="60">
        <v>2.03168784</v>
      </c>
      <c r="H42" s="22">
        <v>1.05422868</v>
      </c>
      <c r="I42" s="22">
        <v>1.0895099800000001</v>
      </c>
      <c r="J42" s="25">
        <v>0.78872595000000001</v>
      </c>
      <c r="K42" s="21">
        <v>4.9641524500000003</v>
      </c>
      <c r="L42" s="21">
        <v>7.85415245</v>
      </c>
      <c r="M42" s="94">
        <f t="shared" si="1"/>
        <v>94.589876715062942</v>
      </c>
      <c r="N42" s="9"/>
      <c r="O42" s="9"/>
      <c r="P42" s="9"/>
      <c r="Q42" s="9"/>
      <c r="R42" s="9"/>
    </row>
    <row r="43" spans="2:47" x14ac:dyDescent="0.2">
      <c r="B43" s="52" t="s">
        <v>298</v>
      </c>
      <c r="C43" s="19">
        <v>0.95250000000000001</v>
      </c>
      <c r="D43" s="22">
        <v>1.3325</v>
      </c>
      <c r="E43" s="20">
        <v>0.59499999999999997</v>
      </c>
      <c r="F43" s="21">
        <v>2.88</v>
      </c>
      <c r="G43" s="60">
        <v>2.1085843899999999</v>
      </c>
      <c r="H43" s="22">
        <v>0.90504536999999996</v>
      </c>
      <c r="I43" s="22">
        <v>1.07005445</v>
      </c>
      <c r="J43" s="25">
        <v>0.73238837999999995</v>
      </c>
      <c r="K43" s="21">
        <v>4.8160725900000001</v>
      </c>
      <c r="L43" s="21">
        <v>7.69607259</v>
      </c>
      <c r="M43" s="94">
        <f>L43/L$38*100</f>
        <v>92.686074291602921</v>
      </c>
      <c r="N43" s="9"/>
      <c r="O43" s="9"/>
      <c r="P43" s="9"/>
      <c r="Q43" s="9"/>
      <c r="R43" s="9"/>
    </row>
    <row r="44" spans="2:47" x14ac:dyDescent="0.2">
      <c r="B44" s="52" t="s">
        <v>301</v>
      </c>
      <c r="C44" s="19">
        <v>1.0525</v>
      </c>
      <c r="D44" s="22">
        <v>1.2849999999999999</v>
      </c>
      <c r="E44" s="20">
        <v>0.61250000000000004</v>
      </c>
      <c r="F44" s="21">
        <v>2.95</v>
      </c>
      <c r="G44" s="60">
        <v>1.95479129</v>
      </c>
      <c r="H44" s="22">
        <v>0.79067151000000002</v>
      </c>
      <c r="I44" s="22">
        <v>1.0943738700000001</v>
      </c>
      <c r="J44" s="25">
        <v>0.77336115999999999</v>
      </c>
      <c r="K44" s="21">
        <v>4.6131978199999999</v>
      </c>
      <c r="L44" s="21">
        <v>7.5631978200000001</v>
      </c>
      <c r="M44" s="94">
        <f t="shared" si="1"/>
        <v>91.085824208241945</v>
      </c>
      <c r="N44" s="9"/>
      <c r="O44" s="9"/>
      <c r="P44" s="9"/>
      <c r="Q44" s="9"/>
      <c r="R44" s="9"/>
    </row>
    <row r="45" spans="2:47" x14ac:dyDescent="0.2">
      <c r="B45" s="52" t="s">
        <v>120</v>
      </c>
      <c r="C45" s="19">
        <v>1.0024999999999999</v>
      </c>
      <c r="D45" s="22">
        <v>1.2675000000000001</v>
      </c>
      <c r="E45" s="20">
        <v>0.61250000000000004</v>
      </c>
      <c r="F45" s="21">
        <v>2.8824999999999998</v>
      </c>
      <c r="G45" s="60">
        <v>1.9426497300000001</v>
      </c>
      <c r="H45" s="22">
        <v>0.98460979999999998</v>
      </c>
      <c r="I45" s="22">
        <v>1.01168784</v>
      </c>
      <c r="J45" s="25">
        <v>0.73750998000000001</v>
      </c>
      <c r="K45" s="21">
        <v>4.6764573499999997</v>
      </c>
      <c r="L45" s="21">
        <v>7.55895735</v>
      </c>
      <c r="M45" s="94">
        <f t="shared" si="1"/>
        <v>91.034754976129719</v>
      </c>
      <c r="N45" s="9"/>
      <c r="O45" s="9"/>
      <c r="P45" s="9"/>
      <c r="Q45" s="9"/>
      <c r="R45" s="9"/>
    </row>
    <row r="46" spans="2:47" x14ac:dyDescent="0.2">
      <c r="B46" s="52" t="s">
        <v>479</v>
      </c>
      <c r="C46" s="19">
        <v>1.0375000000000001</v>
      </c>
      <c r="D46" s="22">
        <v>1.2024999999999999</v>
      </c>
      <c r="E46" s="20">
        <v>0.57499999999999996</v>
      </c>
      <c r="F46" s="21">
        <v>2.8149999999999999</v>
      </c>
      <c r="G46" s="60">
        <v>2.06406534</v>
      </c>
      <c r="H46" s="22">
        <v>0.88515427000000002</v>
      </c>
      <c r="I46" s="22">
        <v>1.01655172</v>
      </c>
      <c r="J46" s="25">
        <v>0.75799636999999997</v>
      </c>
      <c r="K46" s="21">
        <v>4.7237676999999998</v>
      </c>
      <c r="L46" s="21">
        <v>7.5387677000000002</v>
      </c>
      <c r="M46" s="94">
        <f t="shared" si="1"/>
        <v>90.791605060645168</v>
      </c>
      <c r="N46" s="9"/>
      <c r="O46" s="9"/>
      <c r="P46" s="9"/>
      <c r="Q46" s="9"/>
      <c r="R46" s="9"/>
    </row>
    <row r="47" spans="2:47" x14ac:dyDescent="0.2">
      <c r="B47" s="52" t="s">
        <v>480</v>
      </c>
      <c r="C47" s="19">
        <v>1.01</v>
      </c>
      <c r="D47" s="22">
        <v>1.2524999999999999</v>
      </c>
      <c r="E47" s="20">
        <v>0.57250000000000001</v>
      </c>
      <c r="F47" s="21">
        <v>2.835</v>
      </c>
      <c r="G47" s="60">
        <v>2.0114519099999999</v>
      </c>
      <c r="H47" s="22">
        <v>0.83542649999999996</v>
      </c>
      <c r="I47" s="22">
        <v>1.01168784</v>
      </c>
      <c r="J47" s="25">
        <v>0.73238837999999995</v>
      </c>
      <c r="K47" s="21">
        <v>4.5909546299999997</v>
      </c>
      <c r="L47" s="21">
        <v>7.4259546299999997</v>
      </c>
      <c r="M47" s="94">
        <f t="shared" si="1"/>
        <v>89.432963953144409</v>
      </c>
      <c r="N47" s="9"/>
      <c r="O47" s="9"/>
      <c r="P47" s="9"/>
      <c r="Q47" s="9"/>
      <c r="R47" s="9"/>
    </row>
    <row r="48" spans="2:47" x14ac:dyDescent="0.2">
      <c r="B48" s="52" t="s">
        <v>125</v>
      </c>
      <c r="C48" s="19">
        <v>0.94750000000000001</v>
      </c>
      <c r="D48" s="22">
        <v>1.1225000000000001</v>
      </c>
      <c r="E48" s="20">
        <v>0.51500000000000001</v>
      </c>
      <c r="F48" s="21">
        <v>2.585</v>
      </c>
      <c r="G48" s="60">
        <v>1.8859891099999999</v>
      </c>
      <c r="H48" s="22">
        <v>1.0094736799999999</v>
      </c>
      <c r="I48" s="22">
        <v>1.0408711399999999</v>
      </c>
      <c r="J48" s="25">
        <v>0.77336115999999999</v>
      </c>
      <c r="K48" s="21">
        <v>4.7096951000000002</v>
      </c>
      <c r="L48" s="21">
        <v>7.2946951000000002</v>
      </c>
      <c r="M48" s="94">
        <f t="shared" si="1"/>
        <v>87.852166681966267</v>
      </c>
      <c r="N48" s="9"/>
      <c r="O48" s="9"/>
      <c r="P48" s="9"/>
      <c r="Q48" s="9"/>
      <c r="R48" s="9"/>
    </row>
    <row r="49" spans="2:18" x14ac:dyDescent="0.2">
      <c r="B49" s="52" t="s">
        <v>482</v>
      </c>
      <c r="C49" s="19">
        <v>0.98499999999999999</v>
      </c>
      <c r="D49" s="22">
        <v>1.1924999999999999</v>
      </c>
      <c r="E49" s="20">
        <v>0.505</v>
      </c>
      <c r="F49" s="21">
        <v>2.6825000000000001</v>
      </c>
      <c r="G49" s="60">
        <v>1.88194192</v>
      </c>
      <c r="H49" s="22">
        <v>0.86526316000000003</v>
      </c>
      <c r="I49" s="22">
        <v>1.1041016299999999</v>
      </c>
      <c r="J49" s="25">
        <v>0.74263157999999996</v>
      </c>
      <c r="K49" s="21">
        <v>4.5939382899999996</v>
      </c>
      <c r="L49" s="21">
        <v>7.2764382899999998</v>
      </c>
      <c r="M49" s="94">
        <f t="shared" si="1"/>
        <v>87.63229452922873</v>
      </c>
      <c r="N49" s="9"/>
      <c r="O49" s="9"/>
      <c r="P49" s="9"/>
      <c r="Q49" s="9"/>
      <c r="R49" s="9"/>
    </row>
    <row r="50" spans="2:18" x14ac:dyDescent="0.2">
      <c r="B50" s="52" t="s">
        <v>483</v>
      </c>
      <c r="C50" s="19">
        <v>0.92500000000000004</v>
      </c>
      <c r="D50" s="22">
        <v>1.21</v>
      </c>
      <c r="E50" s="20">
        <v>0.56999999999999995</v>
      </c>
      <c r="F50" s="21">
        <v>2.7050000000000001</v>
      </c>
      <c r="G50" s="60">
        <v>2.0721597100000002</v>
      </c>
      <c r="H50" s="22">
        <v>0.86029038000000002</v>
      </c>
      <c r="I50" s="22">
        <v>1.00196007</v>
      </c>
      <c r="J50" s="25">
        <v>0.62995643999999995</v>
      </c>
      <c r="K50" s="21">
        <v>4.5643666100000004</v>
      </c>
      <c r="L50" s="21">
        <v>7.2693666099999996</v>
      </c>
      <c r="M50" s="94">
        <f t="shared" si="1"/>
        <v>87.547128199236184</v>
      </c>
      <c r="N50" s="9"/>
      <c r="O50" s="9"/>
      <c r="P50" s="9"/>
      <c r="Q50" s="9"/>
      <c r="R50" s="9"/>
    </row>
    <row r="51" spans="2:18" x14ac:dyDescent="0.2">
      <c r="B51" s="52" t="s">
        <v>116</v>
      </c>
      <c r="C51" s="19">
        <v>0.82</v>
      </c>
      <c r="D51" s="22">
        <v>1.1225000000000001</v>
      </c>
      <c r="E51" s="20">
        <v>0.47</v>
      </c>
      <c r="F51" s="21">
        <v>2.4125000000000001</v>
      </c>
      <c r="G51" s="60">
        <v>1.96490926</v>
      </c>
      <c r="H51" s="22">
        <v>0.86526316000000003</v>
      </c>
      <c r="I51" s="22">
        <v>1.18678766</v>
      </c>
      <c r="J51" s="25">
        <v>0.78360436</v>
      </c>
      <c r="K51" s="21">
        <v>4.8005644299999997</v>
      </c>
      <c r="L51" s="21">
        <v>7.2130644300000002</v>
      </c>
      <c r="M51" s="94">
        <f t="shared" si="1"/>
        <v>86.869064423559266</v>
      </c>
      <c r="N51" s="9"/>
      <c r="O51" s="9"/>
      <c r="P51" s="9"/>
      <c r="Q51" s="9"/>
      <c r="R51" s="9"/>
    </row>
    <row r="52" spans="2:18" x14ac:dyDescent="0.2">
      <c r="B52" s="52" t="s">
        <v>481</v>
      </c>
      <c r="C52" s="19">
        <v>0.82</v>
      </c>
      <c r="D52" s="22">
        <v>1.2450000000000001</v>
      </c>
      <c r="E52" s="20">
        <v>0.52749999999999997</v>
      </c>
      <c r="F52" s="21">
        <v>2.5924999999999998</v>
      </c>
      <c r="G52" s="60">
        <v>1.93860254</v>
      </c>
      <c r="H52" s="22">
        <v>0.78569873000000001</v>
      </c>
      <c r="I52" s="22">
        <v>1.0360072600000001</v>
      </c>
      <c r="J52" s="25">
        <v>0.78360436</v>
      </c>
      <c r="K52" s="21">
        <v>4.5439128899999996</v>
      </c>
      <c r="L52" s="21">
        <v>7.1364128899999999</v>
      </c>
      <c r="M52" s="94">
        <f t="shared" si="1"/>
        <v>85.94592729771702</v>
      </c>
      <c r="N52" s="9"/>
      <c r="O52" s="9"/>
      <c r="P52" s="9"/>
      <c r="Q52" s="9"/>
      <c r="R52" s="9"/>
    </row>
    <row r="53" spans="2:18" x14ac:dyDescent="0.2">
      <c r="B53" s="52" t="s">
        <v>15</v>
      </c>
      <c r="C53" s="19">
        <v>0.89500000000000002</v>
      </c>
      <c r="D53" s="22">
        <v>1.2224999999999999</v>
      </c>
      <c r="E53" s="20">
        <v>0.52249999999999996</v>
      </c>
      <c r="F53" s="21">
        <v>2.64</v>
      </c>
      <c r="G53" s="60">
        <v>1.8940834799999999</v>
      </c>
      <c r="H53" s="22">
        <v>0.83045371999999995</v>
      </c>
      <c r="I53" s="22">
        <v>0.97764065</v>
      </c>
      <c r="J53" s="25">
        <v>0.73238837999999995</v>
      </c>
      <c r="K53" s="21">
        <v>4.4345662399999997</v>
      </c>
      <c r="L53" s="21">
        <v>7.0745662400000002</v>
      </c>
      <c r="M53" s="94">
        <f t="shared" si="1"/>
        <v>85.201089832951538</v>
      </c>
      <c r="N53" s="9"/>
      <c r="O53" s="9"/>
      <c r="P53" s="9"/>
      <c r="Q53" s="9"/>
      <c r="R53" s="9"/>
    </row>
    <row r="54" spans="2:18" x14ac:dyDescent="0.2">
      <c r="B54" s="52" t="s">
        <v>478</v>
      </c>
      <c r="C54" s="53">
        <v>0.92</v>
      </c>
      <c r="D54" s="99">
        <v>1.0874999999999999</v>
      </c>
      <c r="E54" s="54">
        <v>0.50749999999999995</v>
      </c>
      <c r="F54" s="101">
        <v>2.5150000000000001</v>
      </c>
      <c r="G54" s="77">
        <v>1.9709800399999999</v>
      </c>
      <c r="H54" s="99">
        <v>0.83045371999999995</v>
      </c>
      <c r="I54" s="99">
        <v>0.95575317999999998</v>
      </c>
      <c r="J54" s="163">
        <v>0.73750998000000001</v>
      </c>
      <c r="K54" s="101">
        <v>4.49469692</v>
      </c>
      <c r="L54" s="101">
        <v>7.0096969199999997</v>
      </c>
      <c r="M54" s="94">
        <f t="shared" si="1"/>
        <v>84.419849461001533</v>
      </c>
      <c r="N54" s="9"/>
      <c r="O54" s="9"/>
      <c r="P54" s="9"/>
      <c r="Q54" s="9"/>
      <c r="R54" s="9"/>
    </row>
    <row r="55" spans="2:18" x14ac:dyDescent="0.2">
      <c r="B55" s="52" t="s">
        <v>302</v>
      </c>
      <c r="C55" s="19">
        <v>0.9</v>
      </c>
      <c r="D55" s="22">
        <v>1.1850000000000001</v>
      </c>
      <c r="E55" s="20">
        <v>0.50749999999999995</v>
      </c>
      <c r="F55" s="21">
        <v>2.5924999999999998</v>
      </c>
      <c r="G55" s="60">
        <v>1.796951</v>
      </c>
      <c r="H55" s="22">
        <v>0.84537205000000004</v>
      </c>
      <c r="I55" s="22">
        <v>0.92413793</v>
      </c>
      <c r="J55" s="25">
        <v>0.71190200000000003</v>
      </c>
      <c r="K55" s="21">
        <v>4.2783629799999998</v>
      </c>
      <c r="L55" s="21">
        <v>6.8708629800000001</v>
      </c>
      <c r="M55" s="94">
        <f t="shared" si="1"/>
        <v>82.747831334021285</v>
      </c>
      <c r="N55" s="9"/>
      <c r="O55" s="9"/>
      <c r="P55" s="9"/>
      <c r="Q55" s="9"/>
      <c r="R55" s="9"/>
    </row>
    <row r="56" spans="2:18" x14ac:dyDescent="0.2">
      <c r="B56" s="51" t="s">
        <v>304</v>
      </c>
      <c r="C56" s="19">
        <v>0.73499999999999999</v>
      </c>
      <c r="D56" s="22">
        <v>1.1325000000000001</v>
      </c>
      <c r="E56" s="20">
        <v>0.51500000000000001</v>
      </c>
      <c r="F56" s="21">
        <v>2.3824999999999998</v>
      </c>
      <c r="G56" s="60">
        <v>1.9082486400000001</v>
      </c>
      <c r="H56" s="22">
        <v>0.84537205000000004</v>
      </c>
      <c r="I56" s="22">
        <v>0.95332123000000002</v>
      </c>
      <c r="J56" s="25">
        <v>0.74263157999999996</v>
      </c>
      <c r="K56" s="21">
        <v>4.4495734999999996</v>
      </c>
      <c r="L56" s="21">
        <v>6.8320734999999999</v>
      </c>
      <c r="M56" s="94">
        <f t="shared" si="1"/>
        <v>82.280678174670342</v>
      </c>
      <c r="N56" s="9"/>
      <c r="O56" s="9"/>
      <c r="P56" s="9"/>
      <c r="Q56" s="9"/>
      <c r="R56" s="9"/>
    </row>
    <row r="57" spans="2:18" x14ac:dyDescent="0.2">
      <c r="B57" s="181" t="s">
        <v>305</v>
      </c>
      <c r="C57" s="19">
        <v>0.81499999999999995</v>
      </c>
      <c r="D57" s="22">
        <v>0.8175</v>
      </c>
      <c r="E57" s="20">
        <v>0.41499999999999998</v>
      </c>
      <c r="F57" s="21">
        <v>2.0474999999999999</v>
      </c>
      <c r="G57" s="60">
        <v>1.8920598900000001</v>
      </c>
      <c r="H57" s="22">
        <v>0.58181488000000003</v>
      </c>
      <c r="I57" s="22">
        <v>0.92413793</v>
      </c>
      <c r="J57" s="25">
        <v>0.66068603000000004</v>
      </c>
      <c r="K57" s="21">
        <v>4.0586987299999997</v>
      </c>
      <c r="L57" s="21">
        <v>6.10619873</v>
      </c>
      <c r="M57" s="94">
        <f t="shared" si="1"/>
        <v>73.538754021558859</v>
      </c>
      <c r="N57" s="9"/>
      <c r="O57" s="9"/>
      <c r="P57" s="9"/>
      <c r="Q57" s="9"/>
      <c r="R57" s="9"/>
    </row>
    <row r="58" spans="2:18" x14ac:dyDescent="0.2">
      <c r="B58" s="52"/>
      <c r="C58" s="284"/>
      <c r="D58" s="285"/>
      <c r="E58" s="286"/>
      <c r="F58" s="52"/>
      <c r="G58" s="18"/>
      <c r="H58" s="285"/>
      <c r="I58" s="285"/>
      <c r="J58" s="290"/>
      <c r="K58" s="52"/>
      <c r="L58" s="52"/>
      <c r="M58" s="52"/>
      <c r="N58" s="9"/>
      <c r="O58" s="9"/>
      <c r="P58" s="9"/>
      <c r="Q58" s="9"/>
      <c r="R58" s="9"/>
    </row>
    <row r="59" spans="2:18" x14ac:dyDescent="0.2">
      <c r="B59" s="52" t="s">
        <v>11</v>
      </c>
      <c r="C59" s="53">
        <v>0.96387500000000004</v>
      </c>
      <c r="D59" s="99">
        <v>1.21</v>
      </c>
      <c r="E59" s="54">
        <v>0.56074999999999997</v>
      </c>
      <c r="F59" s="101">
        <v>2.7346249999999999</v>
      </c>
      <c r="G59" s="77">
        <v>1.979479</v>
      </c>
      <c r="H59" s="99">
        <v>0.87596300000000005</v>
      </c>
      <c r="I59" s="99">
        <v>1.0427200000000001</v>
      </c>
      <c r="J59" s="163">
        <v>0.755436</v>
      </c>
      <c r="K59" s="101">
        <v>4.6535979999999997</v>
      </c>
      <c r="L59" s="101">
        <v>7.388223</v>
      </c>
      <c r="M59" s="101"/>
      <c r="N59" s="9"/>
      <c r="O59" s="9"/>
      <c r="P59" s="9"/>
      <c r="Q59" s="9"/>
      <c r="R59" s="9"/>
    </row>
    <row r="60" spans="2:18" x14ac:dyDescent="0.2">
      <c r="B60" s="52" t="s">
        <v>12</v>
      </c>
      <c r="C60" s="53">
        <v>0.27560000000000001</v>
      </c>
      <c r="D60" s="99">
        <v>0.25580000000000003</v>
      </c>
      <c r="E60" s="54">
        <v>0.15529999999999999</v>
      </c>
      <c r="F60" s="101">
        <v>0.57440000000000002</v>
      </c>
      <c r="G60" s="77">
        <v>0.2923</v>
      </c>
      <c r="H60" s="99">
        <v>0.23549999999999999</v>
      </c>
      <c r="I60" s="99">
        <v>0.14380000000000001</v>
      </c>
      <c r="J60" s="163">
        <v>0.1245</v>
      </c>
      <c r="K60" s="101">
        <v>0.55869999999999997</v>
      </c>
      <c r="L60" s="101">
        <v>0.94120000000000004</v>
      </c>
      <c r="M60" s="101"/>
      <c r="N60" s="9"/>
      <c r="O60" s="9"/>
      <c r="P60" s="9"/>
      <c r="Q60" s="9"/>
      <c r="R60" s="9"/>
    </row>
    <row r="61" spans="2:18" ht="10.5" thickBot="1" x14ac:dyDescent="0.25">
      <c r="B61" s="55" t="s">
        <v>13</v>
      </c>
      <c r="C61" s="56">
        <v>20.168310000000002</v>
      </c>
      <c r="D61" s="100">
        <v>14.911659999999999</v>
      </c>
      <c r="E61" s="57">
        <v>19.53068</v>
      </c>
      <c r="F61" s="102">
        <v>14.81648</v>
      </c>
      <c r="G61" s="78">
        <v>10.416040000000001</v>
      </c>
      <c r="H61" s="100">
        <v>18.966080000000002</v>
      </c>
      <c r="I61" s="100">
        <v>9.7277009999999997</v>
      </c>
      <c r="J61" s="136">
        <v>11.627330000000001</v>
      </c>
      <c r="K61" s="102">
        <v>8.4685600000000001</v>
      </c>
      <c r="L61" s="102">
        <v>8.9855900000000002</v>
      </c>
      <c r="M61" s="102"/>
      <c r="N61" s="9"/>
      <c r="O61" s="9"/>
      <c r="P61" s="9"/>
      <c r="Q61" s="9"/>
      <c r="R61" s="9"/>
    </row>
    <row r="62" spans="2:18" ht="11.25" customHeight="1" thickBot="1" x14ac:dyDescent="0.25">
      <c r="B62" s="320" t="s">
        <v>495</v>
      </c>
      <c r="C62" s="321"/>
      <c r="D62" s="321"/>
      <c r="E62" s="321"/>
      <c r="F62" s="321"/>
      <c r="G62" s="321"/>
      <c r="H62" s="321"/>
      <c r="I62" s="321"/>
      <c r="J62" s="321"/>
      <c r="K62" s="321"/>
      <c r="L62" s="321"/>
      <c r="M62" s="322"/>
    </row>
  </sheetData>
  <mergeCells count="6">
    <mergeCell ref="B62:M62"/>
    <mergeCell ref="B33:AU33"/>
    <mergeCell ref="B34:AU34"/>
    <mergeCell ref="B30:AU30"/>
    <mergeCell ref="B31:AU31"/>
    <mergeCell ref="B32:AU32"/>
  </mergeCells>
  <conditionalFormatting sqref="T2:Z25">
    <cfRule type="colorScale" priority="2">
      <colorScale>
        <cfvo type="min"/>
        <cfvo type="max"/>
        <color theme="9"/>
        <color rgb="FF63BE7B"/>
      </colorScale>
    </cfRule>
  </conditionalFormatting>
  <conditionalFormatting sqref="AK2:AK25">
    <cfRule type="colorScale" priority="12">
      <colorScale>
        <cfvo type="min"/>
        <cfvo type="percentile" val="50"/>
        <cfvo type="max"/>
        <color rgb="FF00B050"/>
        <color rgb="FF92D050"/>
        <color rgb="FFFF66FF"/>
      </colorScale>
    </cfRule>
  </conditionalFormatting>
  <conditionalFormatting sqref="AS2:AS25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S2:AT25">
    <cfRule type="colorScale" priority="11">
      <colorScale>
        <cfvo type="min"/>
        <cfvo type="max"/>
        <color rgb="FF00B050"/>
        <color rgb="FF92D050"/>
      </colorScale>
    </cfRule>
  </conditionalFormatting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AV47"/>
  <sheetViews>
    <sheetView topLeftCell="O1" workbookViewId="0">
      <selection activeCell="AE43" sqref="AE43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7" width="7.7265625" style="46" customWidth="1"/>
    <col min="18" max="22" width="7.7265625" style="9" customWidth="1"/>
    <col min="23" max="23" width="8.453125" style="9" customWidth="1"/>
    <col min="24" max="53" width="7.7265625" style="9" customWidth="1"/>
    <col min="54" max="260" width="9.1796875" style="9"/>
    <col min="261" max="261" width="3.7265625" style="9" customWidth="1"/>
    <col min="262" max="262" width="30.7265625" style="9" customWidth="1"/>
    <col min="263" max="282" width="6.7265625" style="9" customWidth="1"/>
    <col min="283" max="289" width="5.7265625" style="9" customWidth="1"/>
    <col min="290" max="516" width="9.1796875" style="9"/>
    <col min="517" max="517" width="3.7265625" style="9" customWidth="1"/>
    <col min="518" max="518" width="30.7265625" style="9" customWidth="1"/>
    <col min="519" max="538" width="6.7265625" style="9" customWidth="1"/>
    <col min="539" max="545" width="5.7265625" style="9" customWidth="1"/>
    <col min="546" max="772" width="9.1796875" style="9"/>
    <col min="773" max="773" width="3.7265625" style="9" customWidth="1"/>
    <col min="774" max="774" width="30.7265625" style="9" customWidth="1"/>
    <col min="775" max="794" width="6.7265625" style="9" customWidth="1"/>
    <col min="795" max="801" width="5.7265625" style="9" customWidth="1"/>
    <col min="802" max="1028" width="9.1796875" style="9"/>
    <col min="1029" max="1029" width="3.7265625" style="9" customWidth="1"/>
    <col min="1030" max="1030" width="30.7265625" style="9" customWidth="1"/>
    <col min="1031" max="1050" width="6.7265625" style="9" customWidth="1"/>
    <col min="1051" max="1057" width="5.7265625" style="9" customWidth="1"/>
    <col min="1058" max="1284" width="9.1796875" style="9"/>
    <col min="1285" max="1285" width="3.7265625" style="9" customWidth="1"/>
    <col min="1286" max="1286" width="30.7265625" style="9" customWidth="1"/>
    <col min="1287" max="1306" width="6.7265625" style="9" customWidth="1"/>
    <col min="1307" max="1313" width="5.7265625" style="9" customWidth="1"/>
    <col min="1314" max="1540" width="9.1796875" style="9"/>
    <col min="1541" max="1541" width="3.7265625" style="9" customWidth="1"/>
    <col min="1542" max="1542" width="30.7265625" style="9" customWidth="1"/>
    <col min="1543" max="1562" width="6.7265625" style="9" customWidth="1"/>
    <col min="1563" max="1569" width="5.7265625" style="9" customWidth="1"/>
    <col min="1570" max="1796" width="9.1796875" style="9"/>
    <col min="1797" max="1797" width="3.7265625" style="9" customWidth="1"/>
    <col min="1798" max="1798" width="30.7265625" style="9" customWidth="1"/>
    <col min="1799" max="1818" width="6.7265625" style="9" customWidth="1"/>
    <col min="1819" max="1825" width="5.7265625" style="9" customWidth="1"/>
    <col min="1826" max="2052" width="9.1796875" style="9"/>
    <col min="2053" max="2053" width="3.7265625" style="9" customWidth="1"/>
    <col min="2054" max="2054" width="30.7265625" style="9" customWidth="1"/>
    <col min="2055" max="2074" width="6.7265625" style="9" customWidth="1"/>
    <col min="2075" max="2081" width="5.7265625" style="9" customWidth="1"/>
    <col min="2082" max="2308" width="9.1796875" style="9"/>
    <col min="2309" max="2309" width="3.7265625" style="9" customWidth="1"/>
    <col min="2310" max="2310" width="30.7265625" style="9" customWidth="1"/>
    <col min="2311" max="2330" width="6.7265625" style="9" customWidth="1"/>
    <col min="2331" max="2337" width="5.7265625" style="9" customWidth="1"/>
    <col min="2338" max="2564" width="9.1796875" style="9"/>
    <col min="2565" max="2565" width="3.7265625" style="9" customWidth="1"/>
    <col min="2566" max="2566" width="30.7265625" style="9" customWidth="1"/>
    <col min="2567" max="2586" width="6.7265625" style="9" customWidth="1"/>
    <col min="2587" max="2593" width="5.7265625" style="9" customWidth="1"/>
    <col min="2594" max="2820" width="9.1796875" style="9"/>
    <col min="2821" max="2821" width="3.7265625" style="9" customWidth="1"/>
    <col min="2822" max="2822" width="30.7265625" style="9" customWidth="1"/>
    <col min="2823" max="2842" width="6.7265625" style="9" customWidth="1"/>
    <col min="2843" max="2849" width="5.7265625" style="9" customWidth="1"/>
    <col min="2850" max="3076" width="9.1796875" style="9"/>
    <col min="3077" max="3077" width="3.7265625" style="9" customWidth="1"/>
    <col min="3078" max="3078" width="30.7265625" style="9" customWidth="1"/>
    <col min="3079" max="3098" width="6.7265625" style="9" customWidth="1"/>
    <col min="3099" max="3105" width="5.7265625" style="9" customWidth="1"/>
    <col min="3106" max="3332" width="9.1796875" style="9"/>
    <col min="3333" max="3333" width="3.7265625" style="9" customWidth="1"/>
    <col min="3334" max="3334" width="30.7265625" style="9" customWidth="1"/>
    <col min="3335" max="3354" width="6.7265625" style="9" customWidth="1"/>
    <col min="3355" max="3361" width="5.7265625" style="9" customWidth="1"/>
    <col min="3362" max="3588" width="9.1796875" style="9"/>
    <col min="3589" max="3589" width="3.7265625" style="9" customWidth="1"/>
    <col min="3590" max="3590" width="30.7265625" style="9" customWidth="1"/>
    <col min="3591" max="3610" width="6.7265625" style="9" customWidth="1"/>
    <col min="3611" max="3617" width="5.7265625" style="9" customWidth="1"/>
    <col min="3618" max="3844" width="9.1796875" style="9"/>
    <col min="3845" max="3845" width="3.7265625" style="9" customWidth="1"/>
    <col min="3846" max="3846" width="30.7265625" style="9" customWidth="1"/>
    <col min="3847" max="3866" width="6.7265625" style="9" customWidth="1"/>
    <col min="3867" max="3873" width="5.7265625" style="9" customWidth="1"/>
    <col min="3874" max="4100" width="9.1796875" style="9"/>
    <col min="4101" max="4101" width="3.7265625" style="9" customWidth="1"/>
    <col min="4102" max="4102" width="30.7265625" style="9" customWidth="1"/>
    <col min="4103" max="4122" width="6.7265625" style="9" customWidth="1"/>
    <col min="4123" max="4129" width="5.7265625" style="9" customWidth="1"/>
    <col min="4130" max="4356" width="9.1796875" style="9"/>
    <col min="4357" max="4357" width="3.7265625" style="9" customWidth="1"/>
    <col min="4358" max="4358" width="30.7265625" style="9" customWidth="1"/>
    <col min="4359" max="4378" width="6.7265625" style="9" customWidth="1"/>
    <col min="4379" max="4385" width="5.7265625" style="9" customWidth="1"/>
    <col min="4386" max="4612" width="9.1796875" style="9"/>
    <col min="4613" max="4613" width="3.7265625" style="9" customWidth="1"/>
    <col min="4614" max="4614" width="30.7265625" style="9" customWidth="1"/>
    <col min="4615" max="4634" width="6.7265625" style="9" customWidth="1"/>
    <col min="4635" max="4641" width="5.7265625" style="9" customWidth="1"/>
    <col min="4642" max="4868" width="9.1796875" style="9"/>
    <col min="4869" max="4869" width="3.7265625" style="9" customWidth="1"/>
    <col min="4870" max="4870" width="30.7265625" style="9" customWidth="1"/>
    <col min="4871" max="4890" width="6.7265625" style="9" customWidth="1"/>
    <col min="4891" max="4897" width="5.7265625" style="9" customWidth="1"/>
    <col min="4898" max="5124" width="9.1796875" style="9"/>
    <col min="5125" max="5125" width="3.7265625" style="9" customWidth="1"/>
    <col min="5126" max="5126" width="30.7265625" style="9" customWidth="1"/>
    <col min="5127" max="5146" width="6.7265625" style="9" customWidth="1"/>
    <col min="5147" max="5153" width="5.7265625" style="9" customWidth="1"/>
    <col min="5154" max="5380" width="9.1796875" style="9"/>
    <col min="5381" max="5381" width="3.7265625" style="9" customWidth="1"/>
    <col min="5382" max="5382" width="30.7265625" style="9" customWidth="1"/>
    <col min="5383" max="5402" width="6.7265625" style="9" customWidth="1"/>
    <col min="5403" max="5409" width="5.7265625" style="9" customWidth="1"/>
    <col min="5410" max="5636" width="9.1796875" style="9"/>
    <col min="5637" max="5637" width="3.7265625" style="9" customWidth="1"/>
    <col min="5638" max="5638" width="30.7265625" style="9" customWidth="1"/>
    <col min="5639" max="5658" width="6.7265625" style="9" customWidth="1"/>
    <col min="5659" max="5665" width="5.7265625" style="9" customWidth="1"/>
    <col min="5666" max="5892" width="9.1796875" style="9"/>
    <col min="5893" max="5893" width="3.7265625" style="9" customWidth="1"/>
    <col min="5894" max="5894" width="30.7265625" style="9" customWidth="1"/>
    <col min="5895" max="5914" width="6.7265625" style="9" customWidth="1"/>
    <col min="5915" max="5921" width="5.7265625" style="9" customWidth="1"/>
    <col min="5922" max="6148" width="9.1796875" style="9"/>
    <col min="6149" max="6149" width="3.7265625" style="9" customWidth="1"/>
    <col min="6150" max="6150" width="30.7265625" style="9" customWidth="1"/>
    <col min="6151" max="6170" width="6.7265625" style="9" customWidth="1"/>
    <col min="6171" max="6177" width="5.7265625" style="9" customWidth="1"/>
    <col min="6178" max="6404" width="9.1796875" style="9"/>
    <col min="6405" max="6405" width="3.7265625" style="9" customWidth="1"/>
    <col min="6406" max="6406" width="30.7265625" style="9" customWidth="1"/>
    <col min="6407" max="6426" width="6.7265625" style="9" customWidth="1"/>
    <col min="6427" max="6433" width="5.7265625" style="9" customWidth="1"/>
    <col min="6434" max="6660" width="9.1796875" style="9"/>
    <col min="6661" max="6661" width="3.7265625" style="9" customWidth="1"/>
    <col min="6662" max="6662" width="30.7265625" style="9" customWidth="1"/>
    <col min="6663" max="6682" width="6.7265625" style="9" customWidth="1"/>
    <col min="6683" max="6689" width="5.7265625" style="9" customWidth="1"/>
    <col min="6690" max="6916" width="9.1796875" style="9"/>
    <col min="6917" max="6917" width="3.7265625" style="9" customWidth="1"/>
    <col min="6918" max="6918" width="30.7265625" style="9" customWidth="1"/>
    <col min="6919" max="6938" width="6.7265625" style="9" customWidth="1"/>
    <col min="6939" max="6945" width="5.7265625" style="9" customWidth="1"/>
    <col min="6946" max="7172" width="9.1796875" style="9"/>
    <col min="7173" max="7173" width="3.7265625" style="9" customWidth="1"/>
    <col min="7174" max="7174" width="30.7265625" style="9" customWidth="1"/>
    <col min="7175" max="7194" width="6.7265625" style="9" customWidth="1"/>
    <col min="7195" max="7201" width="5.7265625" style="9" customWidth="1"/>
    <col min="7202" max="7428" width="9.1796875" style="9"/>
    <col min="7429" max="7429" width="3.7265625" style="9" customWidth="1"/>
    <col min="7430" max="7430" width="30.7265625" style="9" customWidth="1"/>
    <col min="7431" max="7450" width="6.7265625" style="9" customWidth="1"/>
    <col min="7451" max="7457" width="5.7265625" style="9" customWidth="1"/>
    <col min="7458" max="7684" width="9.1796875" style="9"/>
    <col min="7685" max="7685" width="3.7265625" style="9" customWidth="1"/>
    <col min="7686" max="7686" width="30.7265625" style="9" customWidth="1"/>
    <col min="7687" max="7706" width="6.7265625" style="9" customWidth="1"/>
    <col min="7707" max="7713" width="5.7265625" style="9" customWidth="1"/>
    <col min="7714" max="7940" width="9.1796875" style="9"/>
    <col min="7941" max="7941" width="3.7265625" style="9" customWidth="1"/>
    <col min="7942" max="7942" width="30.7265625" style="9" customWidth="1"/>
    <col min="7943" max="7962" width="6.7265625" style="9" customWidth="1"/>
    <col min="7963" max="7969" width="5.7265625" style="9" customWidth="1"/>
    <col min="7970" max="8196" width="9.1796875" style="9"/>
    <col min="8197" max="8197" width="3.7265625" style="9" customWidth="1"/>
    <col min="8198" max="8198" width="30.7265625" style="9" customWidth="1"/>
    <col min="8199" max="8218" width="6.7265625" style="9" customWidth="1"/>
    <col min="8219" max="8225" width="5.7265625" style="9" customWidth="1"/>
    <col min="8226" max="8452" width="9.1796875" style="9"/>
    <col min="8453" max="8453" width="3.7265625" style="9" customWidth="1"/>
    <col min="8454" max="8454" width="30.7265625" style="9" customWidth="1"/>
    <col min="8455" max="8474" width="6.7265625" style="9" customWidth="1"/>
    <col min="8475" max="8481" width="5.7265625" style="9" customWidth="1"/>
    <col min="8482" max="8708" width="9.1796875" style="9"/>
    <col min="8709" max="8709" width="3.7265625" style="9" customWidth="1"/>
    <col min="8710" max="8710" width="30.7265625" style="9" customWidth="1"/>
    <col min="8711" max="8730" width="6.7265625" style="9" customWidth="1"/>
    <col min="8731" max="8737" width="5.7265625" style="9" customWidth="1"/>
    <col min="8738" max="8964" width="9.1796875" style="9"/>
    <col min="8965" max="8965" width="3.7265625" style="9" customWidth="1"/>
    <col min="8966" max="8966" width="30.7265625" style="9" customWidth="1"/>
    <col min="8967" max="8986" width="6.7265625" style="9" customWidth="1"/>
    <col min="8987" max="8993" width="5.7265625" style="9" customWidth="1"/>
    <col min="8994" max="9220" width="9.1796875" style="9"/>
    <col min="9221" max="9221" width="3.7265625" style="9" customWidth="1"/>
    <col min="9222" max="9222" width="30.7265625" style="9" customWidth="1"/>
    <col min="9223" max="9242" width="6.7265625" style="9" customWidth="1"/>
    <col min="9243" max="9249" width="5.7265625" style="9" customWidth="1"/>
    <col min="9250" max="9476" width="9.1796875" style="9"/>
    <col min="9477" max="9477" width="3.7265625" style="9" customWidth="1"/>
    <col min="9478" max="9478" width="30.7265625" style="9" customWidth="1"/>
    <col min="9479" max="9498" width="6.7265625" style="9" customWidth="1"/>
    <col min="9499" max="9505" width="5.7265625" style="9" customWidth="1"/>
    <col min="9506" max="9732" width="9.1796875" style="9"/>
    <col min="9733" max="9733" width="3.7265625" style="9" customWidth="1"/>
    <col min="9734" max="9734" width="30.7265625" style="9" customWidth="1"/>
    <col min="9735" max="9754" width="6.7265625" style="9" customWidth="1"/>
    <col min="9755" max="9761" width="5.7265625" style="9" customWidth="1"/>
    <col min="9762" max="9988" width="9.1796875" style="9"/>
    <col min="9989" max="9989" width="3.7265625" style="9" customWidth="1"/>
    <col min="9990" max="9990" width="30.7265625" style="9" customWidth="1"/>
    <col min="9991" max="10010" width="6.7265625" style="9" customWidth="1"/>
    <col min="10011" max="10017" width="5.7265625" style="9" customWidth="1"/>
    <col min="10018" max="10244" width="9.1796875" style="9"/>
    <col min="10245" max="10245" width="3.7265625" style="9" customWidth="1"/>
    <col min="10246" max="10246" width="30.7265625" style="9" customWidth="1"/>
    <col min="10247" max="10266" width="6.7265625" style="9" customWidth="1"/>
    <col min="10267" max="10273" width="5.7265625" style="9" customWidth="1"/>
    <col min="10274" max="10500" width="9.1796875" style="9"/>
    <col min="10501" max="10501" width="3.7265625" style="9" customWidth="1"/>
    <col min="10502" max="10502" width="30.7265625" style="9" customWidth="1"/>
    <col min="10503" max="10522" width="6.7265625" style="9" customWidth="1"/>
    <col min="10523" max="10529" width="5.7265625" style="9" customWidth="1"/>
    <col min="10530" max="10756" width="9.1796875" style="9"/>
    <col min="10757" max="10757" width="3.7265625" style="9" customWidth="1"/>
    <col min="10758" max="10758" width="30.7265625" style="9" customWidth="1"/>
    <col min="10759" max="10778" width="6.7265625" style="9" customWidth="1"/>
    <col min="10779" max="10785" width="5.7265625" style="9" customWidth="1"/>
    <col min="10786" max="11012" width="9.1796875" style="9"/>
    <col min="11013" max="11013" width="3.7265625" style="9" customWidth="1"/>
    <col min="11014" max="11014" width="30.7265625" style="9" customWidth="1"/>
    <col min="11015" max="11034" width="6.7265625" style="9" customWidth="1"/>
    <col min="11035" max="11041" width="5.7265625" style="9" customWidth="1"/>
    <col min="11042" max="11268" width="9.1796875" style="9"/>
    <col min="11269" max="11269" width="3.7265625" style="9" customWidth="1"/>
    <col min="11270" max="11270" width="30.7265625" style="9" customWidth="1"/>
    <col min="11271" max="11290" width="6.7265625" style="9" customWidth="1"/>
    <col min="11291" max="11297" width="5.7265625" style="9" customWidth="1"/>
    <col min="11298" max="11524" width="9.1796875" style="9"/>
    <col min="11525" max="11525" width="3.7265625" style="9" customWidth="1"/>
    <col min="11526" max="11526" width="30.7265625" style="9" customWidth="1"/>
    <col min="11527" max="11546" width="6.7265625" style="9" customWidth="1"/>
    <col min="11547" max="11553" width="5.7265625" style="9" customWidth="1"/>
    <col min="11554" max="11780" width="9.1796875" style="9"/>
    <col min="11781" max="11781" width="3.7265625" style="9" customWidth="1"/>
    <col min="11782" max="11782" width="30.7265625" style="9" customWidth="1"/>
    <col min="11783" max="11802" width="6.7265625" style="9" customWidth="1"/>
    <col min="11803" max="11809" width="5.7265625" style="9" customWidth="1"/>
    <col min="11810" max="12036" width="9.1796875" style="9"/>
    <col min="12037" max="12037" width="3.7265625" style="9" customWidth="1"/>
    <col min="12038" max="12038" width="30.7265625" style="9" customWidth="1"/>
    <col min="12039" max="12058" width="6.7265625" style="9" customWidth="1"/>
    <col min="12059" max="12065" width="5.7265625" style="9" customWidth="1"/>
    <col min="12066" max="12292" width="9.1796875" style="9"/>
    <col min="12293" max="12293" width="3.7265625" style="9" customWidth="1"/>
    <col min="12294" max="12294" width="30.7265625" style="9" customWidth="1"/>
    <col min="12295" max="12314" width="6.7265625" style="9" customWidth="1"/>
    <col min="12315" max="12321" width="5.7265625" style="9" customWidth="1"/>
    <col min="12322" max="12548" width="9.1796875" style="9"/>
    <col min="12549" max="12549" width="3.7265625" style="9" customWidth="1"/>
    <col min="12550" max="12550" width="30.7265625" style="9" customWidth="1"/>
    <col min="12551" max="12570" width="6.7265625" style="9" customWidth="1"/>
    <col min="12571" max="12577" width="5.7265625" style="9" customWidth="1"/>
    <col min="12578" max="12804" width="9.1796875" style="9"/>
    <col min="12805" max="12805" width="3.7265625" style="9" customWidth="1"/>
    <col min="12806" max="12806" width="30.7265625" style="9" customWidth="1"/>
    <col min="12807" max="12826" width="6.7265625" style="9" customWidth="1"/>
    <col min="12827" max="12833" width="5.7265625" style="9" customWidth="1"/>
    <col min="12834" max="13060" width="9.1796875" style="9"/>
    <col min="13061" max="13061" width="3.7265625" style="9" customWidth="1"/>
    <col min="13062" max="13062" width="30.7265625" style="9" customWidth="1"/>
    <col min="13063" max="13082" width="6.7265625" style="9" customWidth="1"/>
    <col min="13083" max="13089" width="5.7265625" style="9" customWidth="1"/>
    <col min="13090" max="13316" width="9.1796875" style="9"/>
    <col min="13317" max="13317" width="3.7265625" style="9" customWidth="1"/>
    <col min="13318" max="13318" width="30.7265625" style="9" customWidth="1"/>
    <col min="13319" max="13338" width="6.7265625" style="9" customWidth="1"/>
    <col min="13339" max="13345" width="5.7265625" style="9" customWidth="1"/>
    <col min="13346" max="13572" width="9.1796875" style="9"/>
    <col min="13573" max="13573" width="3.7265625" style="9" customWidth="1"/>
    <col min="13574" max="13574" width="30.7265625" style="9" customWidth="1"/>
    <col min="13575" max="13594" width="6.7265625" style="9" customWidth="1"/>
    <col min="13595" max="13601" width="5.7265625" style="9" customWidth="1"/>
    <col min="13602" max="13828" width="9.1796875" style="9"/>
    <col min="13829" max="13829" width="3.7265625" style="9" customWidth="1"/>
    <col min="13830" max="13830" width="30.7265625" style="9" customWidth="1"/>
    <col min="13831" max="13850" width="6.7265625" style="9" customWidth="1"/>
    <col min="13851" max="13857" width="5.7265625" style="9" customWidth="1"/>
    <col min="13858" max="14084" width="9.1796875" style="9"/>
    <col min="14085" max="14085" width="3.7265625" style="9" customWidth="1"/>
    <col min="14086" max="14086" width="30.7265625" style="9" customWidth="1"/>
    <col min="14087" max="14106" width="6.7265625" style="9" customWidth="1"/>
    <col min="14107" max="14113" width="5.7265625" style="9" customWidth="1"/>
    <col min="14114" max="14340" width="9.1796875" style="9"/>
    <col min="14341" max="14341" width="3.7265625" style="9" customWidth="1"/>
    <col min="14342" max="14342" width="30.7265625" style="9" customWidth="1"/>
    <col min="14343" max="14362" width="6.7265625" style="9" customWidth="1"/>
    <col min="14363" max="14369" width="5.7265625" style="9" customWidth="1"/>
    <col min="14370" max="14596" width="9.1796875" style="9"/>
    <col min="14597" max="14597" width="3.7265625" style="9" customWidth="1"/>
    <col min="14598" max="14598" width="30.7265625" style="9" customWidth="1"/>
    <col min="14599" max="14618" width="6.7265625" style="9" customWidth="1"/>
    <col min="14619" max="14625" width="5.7265625" style="9" customWidth="1"/>
    <col min="14626" max="14852" width="9.1796875" style="9"/>
    <col min="14853" max="14853" width="3.7265625" style="9" customWidth="1"/>
    <col min="14854" max="14854" width="30.7265625" style="9" customWidth="1"/>
    <col min="14855" max="14874" width="6.7265625" style="9" customWidth="1"/>
    <col min="14875" max="14881" width="5.7265625" style="9" customWidth="1"/>
    <col min="14882" max="15108" width="9.1796875" style="9"/>
    <col min="15109" max="15109" width="3.7265625" style="9" customWidth="1"/>
    <col min="15110" max="15110" width="30.7265625" style="9" customWidth="1"/>
    <col min="15111" max="15130" width="6.7265625" style="9" customWidth="1"/>
    <col min="15131" max="15137" width="5.7265625" style="9" customWidth="1"/>
    <col min="15138" max="15364" width="9.1796875" style="9"/>
    <col min="15365" max="15365" width="3.7265625" style="9" customWidth="1"/>
    <col min="15366" max="15366" width="30.7265625" style="9" customWidth="1"/>
    <col min="15367" max="15386" width="6.7265625" style="9" customWidth="1"/>
    <col min="15387" max="15393" width="5.7265625" style="9" customWidth="1"/>
    <col min="15394" max="15620" width="9.1796875" style="9"/>
    <col min="15621" max="15621" width="3.7265625" style="9" customWidth="1"/>
    <col min="15622" max="15622" width="30.7265625" style="9" customWidth="1"/>
    <col min="15623" max="15642" width="6.7265625" style="9" customWidth="1"/>
    <col min="15643" max="15649" width="5.7265625" style="9" customWidth="1"/>
    <col min="15650" max="15876" width="9.1796875" style="9"/>
    <col min="15877" max="15877" width="3.7265625" style="9" customWidth="1"/>
    <col min="15878" max="15878" width="30.7265625" style="9" customWidth="1"/>
    <col min="15879" max="15898" width="6.7265625" style="9" customWidth="1"/>
    <col min="15899" max="15905" width="5.7265625" style="9" customWidth="1"/>
    <col min="15906" max="16132" width="9.1796875" style="9"/>
    <col min="16133" max="16133" width="3.7265625" style="9" customWidth="1"/>
    <col min="16134" max="16134" width="30.7265625" style="9" customWidth="1"/>
    <col min="16135" max="16154" width="6.7265625" style="9" customWidth="1"/>
    <col min="16155" max="16161" width="5.7265625" style="9" customWidth="1"/>
    <col min="16162" max="16384" width="9.1796875" style="9"/>
  </cols>
  <sheetData>
    <row r="1" spans="2:48" ht="30.5" thickBot="1" x14ac:dyDescent="0.25">
      <c r="B1" s="47" t="s">
        <v>442</v>
      </c>
      <c r="C1" s="64" t="s">
        <v>343</v>
      </c>
      <c r="D1" s="65" t="s">
        <v>446</v>
      </c>
      <c r="E1" s="87" t="s">
        <v>447</v>
      </c>
      <c r="F1" s="87" t="s">
        <v>448</v>
      </c>
      <c r="G1" s="292" t="s">
        <v>402</v>
      </c>
      <c r="H1" s="64" t="s">
        <v>456</v>
      </c>
      <c r="I1" s="65" t="s">
        <v>468</v>
      </c>
      <c r="J1" s="65" t="s">
        <v>467</v>
      </c>
      <c r="K1" s="292" t="s">
        <v>466</v>
      </c>
      <c r="L1" s="64" t="s">
        <v>615</v>
      </c>
      <c r="M1" s="65" t="s">
        <v>616</v>
      </c>
      <c r="N1" s="65" t="s">
        <v>576</v>
      </c>
      <c r="O1" s="65" t="s">
        <v>617</v>
      </c>
      <c r="P1" s="292" t="s">
        <v>578</v>
      </c>
      <c r="Q1" s="64" t="s">
        <v>674</v>
      </c>
      <c r="R1" s="65" t="s">
        <v>675</v>
      </c>
      <c r="S1" s="65" t="s">
        <v>676</v>
      </c>
      <c r="T1" s="292" t="s">
        <v>634</v>
      </c>
      <c r="U1" s="50" t="s">
        <v>150</v>
      </c>
      <c r="V1" s="47" t="s">
        <v>442</v>
      </c>
      <c r="W1" s="64" t="s">
        <v>470</v>
      </c>
      <c r="X1" s="65" t="s">
        <v>469</v>
      </c>
      <c r="Y1" s="87" t="s">
        <v>618</v>
      </c>
      <c r="Z1" s="87" t="s">
        <v>619</v>
      </c>
      <c r="AA1" s="87" t="s">
        <v>620</v>
      </c>
      <c r="AB1" s="65" t="s">
        <v>621</v>
      </c>
      <c r="AC1" s="87" t="s">
        <v>677</v>
      </c>
      <c r="AD1" s="87" t="s">
        <v>678</v>
      </c>
      <c r="AE1" s="49" t="s">
        <v>679</v>
      </c>
      <c r="AF1" s="47" t="s">
        <v>442</v>
      </c>
      <c r="AG1" s="173" t="s">
        <v>445</v>
      </c>
      <c r="AH1" s="96" t="s">
        <v>463</v>
      </c>
      <c r="AI1" s="87" t="s">
        <v>472</v>
      </c>
      <c r="AJ1" s="96" t="s">
        <v>473</v>
      </c>
      <c r="AK1" s="87" t="s">
        <v>624</v>
      </c>
      <c r="AL1" s="87" t="s">
        <v>625</v>
      </c>
      <c r="AM1" s="96" t="s">
        <v>680</v>
      </c>
      <c r="AN1" s="50" t="s">
        <v>465</v>
      </c>
      <c r="AO1" s="47" t="s">
        <v>442</v>
      </c>
      <c r="AP1" s="96" t="s">
        <v>444</v>
      </c>
      <c r="AQ1" s="87" t="s">
        <v>471</v>
      </c>
      <c r="AR1" s="96" t="s">
        <v>623</v>
      </c>
      <c r="AS1" s="65" t="s">
        <v>622</v>
      </c>
      <c r="AT1" s="65" t="s">
        <v>681</v>
      </c>
      <c r="AU1" s="50" t="s">
        <v>394</v>
      </c>
      <c r="AV1" s="79" t="s">
        <v>220</v>
      </c>
    </row>
    <row r="2" spans="2:48" x14ac:dyDescent="0.2">
      <c r="B2" s="52" t="s">
        <v>7</v>
      </c>
      <c r="C2" s="77">
        <v>1.0767</v>
      </c>
      <c r="D2" s="220">
        <v>0.90669999999999995</v>
      </c>
      <c r="E2" s="99">
        <v>0.87670000000000003</v>
      </c>
      <c r="F2" s="163">
        <v>0.2833</v>
      </c>
      <c r="G2" s="294">
        <v>3.1433</v>
      </c>
      <c r="H2" s="97">
        <v>1.3032999999999999</v>
      </c>
      <c r="I2" s="220">
        <v>1.2633000000000001</v>
      </c>
      <c r="J2" s="220">
        <v>1.03</v>
      </c>
      <c r="K2" s="294">
        <v>3.5966999999999998</v>
      </c>
      <c r="L2" s="53">
        <v>1.5149999999999999</v>
      </c>
      <c r="M2" s="99">
        <v>0.83489999999999998</v>
      </c>
      <c r="N2" s="99">
        <v>0.375</v>
      </c>
      <c r="O2" s="54">
        <v>0.14000000000000001</v>
      </c>
      <c r="P2" s="294">
        <v>2.88</v>
      </c>
      <c r="Q2" s="77">
        <v>0.83</v>
      </c>
      <c r="R2" s="99">
        <v>0.78</v>
      </c>
      <c r="S2" s="97">
        <v>0.23449999999999999</v>
      </c>
      <c r="T2" s="294">
        <v>1.83</v>
      </c>
      <c r="U2" s="101">
        <v>11.205</v>
      </c>
      <c r="V2" s="52" t="s">
        <v>7</v>
      </c>
      <c r="W2" s="139">
        <v>93.083299999999994</v>
      </c>
      <c r="X2" s="143">
        <v>70</v>
      </c>
      <c r="Y2" s="145">
        <v>84</v>
      </c>
      <c r="Z2" s="145">
        <v>79</v>
      </c>
      <c r="AA2" s="145">
        <v>72.5</v>
      </c>
      <c r="AB2" s="143">
        <v>80.094999999999999</v>
      </c>
      <c r="AC2" s="145">
        <v>47.5</v>
      </c>
      <c r="AD2" s="145">
        <v>47.5</v>
      </c>
      <c r="AE2" s="149">
        <v>27.5</v>
      </c>
      <c r="AF2" s="52" t="s">
        <v>7</v>
      </c>
      <c r="AG2" s="176">
        <v>8.3332999999999995</v>
      </c>
      <c r="AH2" s="164">
        <v>23.333300000000001</v>
      </c>
      <c r="AI2" s="145">
        <v>6.6666999999999996</v>
      </c>
      <c r="AJ2" s="164">
        <v>53.333300000000001</v>
      </c>
      <c r="AK2" s="145">
        <v>72.5</v>
      </c>
      <c r="AL2" s="145">
        <v>97.5</v>
      </c>
      <c r="AM2" s="164">
        <v>92.5</v>
      </c>
      <c r="AN2" s="146">
        <v>48.214300000000001</v>
      </c>
      <c r="AO2" s="52" t="s">
        <v>7</v>
      </c>
      <c r="AP2" s="170">
        <v>2.1333000000000002</v>
      </c>
      <c r="AQ2" s="167">
        <v>1.8332999999999999</v>
      </c>
      <c r="AR2" s="170">
        <v>1.75</v>
      </c>
      <c r="AS2" s="236">
        <v>1.7279</v>
      </c>
      <c r="AT2" s="183">
        <v>2.5556000000000001</v>
      </c>
      <c r="AU2" s="172">
        <v>2.0200999999999998</v>
      </c>
      <c r="AV2" s="94">
        <f t="shared" ref="AV2:AV17" si="0">U2/U$2*100</f>
        <v>100</v>
      </c>
    </row>
    <row r="3" spans="2:48" x14ac:dyDescent="0.2">
      <c r="B3" s="52" t="s">
        <v>80</v>
      </c>
      <c r="C3" s="60">
        <v>0.94469999999999998</v>
      </c>
      <c r="D3" s="23">
        <v>0.95379999999999998</v>
      </c>
      <c r="E3" s="22">
        <v>0.8589</v>
      </c>
      <c r="F3" s="25">
        <v>0.27979999999999999</v>
      </c>
      <c r="G3" s="295">
        <v>3.0750000000000002</v>
      </c>
      <c r="H3" s="24">
        <v>1.1805000000000001</v>
      </c>
      <c r="I3" s="23">
        <v>1.1704000000000001</v>
      </c>
      <c r="J3" s="23">
        <v>1.0251999999999999</v>
      </c>
      <c r="K3" s="295">
        <v>3.3833000000000002</v>
      </c>
      <c r="L3" s="19">
        <v>1.6</v>
      </c>
      <c r="M3" s="22">
        <v>0.80489999999999995</v>
      </c>
      <c r="N3" s="22">
        <v>0.30499999999999999</v>
      </c>
      <c r="O3" s="20">
        <v>0.14000000000000001</v>
      </c>
      <c r="P3" s="295">
        <v>2.8650000000000002</v>
      </c>
      <c r="Q3" s="60">
        <v>0.74</v>
      </c>
      <c r="R3" s="22">
        <v>0.71</v>
      </c>
      <c r="S3" s="24">
        <v>0.38450000000000001</v>
      </c>
      <c r="T3" s="295">
        <v>1.82</v>
      </c>
      <c r="U3" s="21">
        <v>11.135</v>
      </c>
      <c r="V3" s="52" t="s">
        <v>80</v>
      </c>
      <c r="W3" s="83">
        <v>94.520700000000005</v>
      </c>
      <c r="X3" s="142">
        <v>74.370900000000006</v>
      </c>
      <c r="Y3" s="88">
        <v>72.5</v>
      </c>
      <c r="Z3" s="88">
        <v>85</v>
      </c>
      <c r="AA3" s="88">
        <v>62.5</v>
      </c>
      <c r="AB3" s="142">
        <v>67.594999999999999</v>
      </c>
      <c r="AC3" s="88">
        <v>35</v>
      </c>
      <c r="AD3" s="88">
        <v>30</v>
      </c>
      <c r="AE3" s="148">
        <v>15</v>
      </c>
      <c r="AF3" s="52" t="s">
        <v>80</v>
      </c>
      <c r="AG3" s="175">
        <v>17.084800000000001</v>
      </c>
      <c r="AH3" s="156">
        <v>6</v>
      </c>
      <c r="AI3" s="88">
        <v>7.5</v>
      </c>
      <c r="AJ3" s="156">
        <v>65</v>
      </c>
      <c r="AK3" s="88">
        <v>65</v>
      </c>
      <c r="AL3" s="88">
        <v>100</v>
      </c>
      <c r="AM3" s="156">
        <v>85</v>
      </c>
      <c r="AN3" s="81">
        <v>49.785699999999999</v>
      </c>
      <c r="AO3" s="52" t="s">
        <v>80</v>
      </c>
      <c r="AP3" s="169">
        <v>2.3010000000000002</v>
      </c>
      <c r="AQ3" s="166">
        <v>2.0486</v>
      </c>
      <c r="AR3" s="169">
        <v>1.9462999999999999</v>
      </c>
      <c r="AS3" s="240">
        <v>1.9278999999999999</v>
      </c>
      <c r="AT3" s="221">
        <v>2.3332999999999999</v>
      </c>
      <c r="AU3" s="94">
        <v>2.1257000000000001</v>
      </c>
      <c r="AV3" s="94">
        <f t="shared" si="0"/>
        <v>99.375278893351179</v>
      </c>
    </row>
    <row r="4" spans="2:48" x14ac:dyDescent="0.2">
      <c r="B4" s="52" t="s">
        <v>5</v>
      </c>
      <c r="C4" s="60">
        <v>0.99</v>
      </c>
      <c r="D4" s="23">
        <v>0.99</v>
      </c>
      <c r="E4" s="22">
        <v>0.89</v>
      </c>
      <c r="F4" s="25">
        <v>0.32329999999999998</v>
      </c>
      <c r="G4" s="295">
        <v>3.1932999999999998</v>
      </c>
      <c r="H4" s="24">
        <v>1.0967</v>
      </c>
      <c r="I4" s="23">
        <v>1.41</v>
      </c>
      <c r="J4" s="23">
        <v>1.0532999999999999</v>
      </c>
      <c r="K4" s="295">
        <v>3.56</v>
      </c>
      <c r="L4" s="19">
        <v>1.46</v>
      </c>
      <c r="M4" s="22">
        <v>0.67330000000000001</v>
      </c>
      <c r="N4" s="22">
        <v>0.35</v>
      </c>
      <c r="O4" s="20">
        <v>0.1467</v>
      </c>
      <c r="P4" s="295">
        <v>2.63</v>
      </c>
      <c r="Q4" s="60">
        <v>0.6</v>
      </c>
      <c r="R4" s="22">
        <v>0.69669999999999999</v>
      </c>
      <c r="S4" s="24">
        <v>0.37330000000000002</v>
      </c>
      <c r="T4" s="295">
        <v>1.67</v>
      </c>
      <c r="U4" s="21">
        <v>11.0533</v>
      </c>
      <c r="V4" s="52" t="s">
        <v>5</v>
      </c>
      <c r="W4" s="83">
        <v>95.5</v>
      </c>
      <c r="X4" s="142">
        <v>91.666700000000006</v>
      </c>
      <c r="Y4" s="88">
        <v>78.333299999999994</v>
      </c>
      <c r="Z4" s="88">
        <v>82.666700000000006</v>
      </c>
      <c r="AA4" s="88">
        <v>75</v>
      </c>
      <c r="AB4" s="142">
        <v>51.666699999999999</v>
      </c>
      <c r="AC4" s="88">
        <v>45</v>
      </c>
      <c r="AD4" s="88">
        <v>19</v>
      </c>
      <c r="AE4" s="148">
        <v>11.666700000000001</v>
      </c>
      <c r="AF4" s="52" t="s">
        <v>5</v>
      </c>
      <c r="AG4" s="175">
        <v>25</v>
      </c>
      <c r="AH4" s="156">
        <v>28.333300000000001</v>
      </c>
      <c r="AI4" s="88">
        <v>26.666699999999999</v>
      </c>
      <c r="AJ4" s="156">
        <v>80.666700000000006</v>
      </c>
      <c r="AK4" s="88">
        <v>76.666700000000006</v>
      </c>
      <c r="AL4" s="88">
        <v>113.33</v>
      </c>
      <c r="AM4" s="156">
        <v>91.666700000000006</v>
      </c>
      <c r="AN4" s="81">
        <v>63.1905</v>
      </c>
      <c r="AO4" s="52" t="s">
        <v>5</v>
      </c>
      <c r="AP4" s="169">
        <v>2.8666999999999998</v>
      </c>
      <c r="AQ4" s="166">
        <v>2.25</v>
      </c>
      <c r="AR4" s="169">
        <v>1.75</v>
      </c>
      <c r="AS4" s="240">
        <v>1.5333000000000001</v>
      </c>
      <c r="AT4" s="221">
        <v>1.8889</v>
      </c>
      <c r="AU4" s="94">
        <v>2.0577999999999999</v>
      </c>
      <c r="AV4" s="94">
        <f t="shared" si="0"/>
        <v>98.646140116019637</v>
      </c>
    </row>
    <row r="5" spans="2:48" x14ac:dyDescent="0.2">
      <c r="B5" s="52" t="s">
        <v>15</v>
      </c>
      <c r="C5" s="60">
        <v>1.0467</v>
      </c>
      <c r="D5" s="23">
        <v>0.78</v>
      </c>
      <c r="E5" s="22">
        <v>0.92</v>
      </c>
      <c r="F5" s="25">
        <v>0.34</v>
      </c>
      <c r="G5" s="295">
        <v>3.0867</v>
      </c>
      <c r="H5" s="24">
        <v>1.3767</v>
      </c>
      <c r="I5" s="23">
        <v>1.2466999999999999</v>
      </c>
      <c r="J5" s="23">
        <v>0.95</v>
      </c>
      <c r="K5" s="295">
        <v>3.5733000000000001</v>
      </c>
      <c r="L5" s="19">
        <v>1.4933000000000001</v>
      </c>
      <c r="M5" s="22">
        <v>0.61670000000000003</v>
      </c>
      <c r="N5" s="22">
        <v>0.33</v>
      </c>
      <c r="O5" s="20">
        <v>0.08</v>
      </c>
      <c r="P5" s="295">
        <v>2.52</v>
      </c>
      <c r="Q5" s="60">
        <v>0.67330000000000001</v>
      </c>
      <c r="R5" s="22">
        <v>0.72330000000000005</v>
      </c>
      <c r="S5" s="24">
        <v>0.2833</v>
      </c>
      <c r="T5" s="295">
        <v>1.68</v>
      </c>
      <c r="U5" s="21">
        <v>10.86</v>
      </c>
      <c r="V5" s="52" t="s">
        <v>15</v>
      </c>
      <c r="W5" s="83">
        <v>94.166700000000006</v>
      </c>
      <c r="X5" s="142">
        <v>81.666700000000006</v>
      </c>
      <c r="Y5" s="88">
        <v>78.333299999999994</v>
      </c>
      <c r="Z5" s="88">
        <v>79.333299999999994</v>
      </c>
      <c r="AA5" s="88">
        <v>66.666700000000006</v>
      </c>
      <c r="AB5" s="142">
        <v>55</v>
      </c>
      <c r="AC5" s="88">
        <v>48.333300000000001</v>
      </c>
      <c r="AD5" s="88">
        <v>38.333300000000001</v>
      </c>
      <c r="AE5" s="148">
        <v>13.333299999999999</v>
      </c>
      <c r="AF5" s="52" t="s">
        <v>15</v>
      </c>
      <c r="AG5" s="175">
        <v>4.3333000000000004</v>
      </c>
      <c r="AH5" s="156">
        <v>4.6666999999999996</v>
      </c>
      <c r="AI5" s="88">
        <v>4.5</v>
      </c>
      <c r="AJ5" s="156">
        <v>46.666699999999999</v>
      </c>
      <c r="AK5" s="88">
        <v>50</v>
      </c>
      <c r="AL5" s="88">
        <v>95</v>
      </c>
      <c r="AM5" s="156">
        <v>86.666700000000006</v>
      </c>
      <c r="AN5" s="81">
        <v>41.6905</v>
      </c>
      <c r="AO5" s="52" t="s">
        <v>15</v>
      </c>
      <c r="AP5" s="169">
        <v>2</v>
      </c>
      <c r="AQ5" s="166">
        <v>2</v>
      </c>
      <c r="AR5" s="169">
        <v>1.75</v>
      </c>
      <c r="AS5" s="240">
        <v>1.9333</v>
      </c>
      <c r="AT5" s="221">
        <v>2.1111</v>
      </c>
      <c r="AU5" s="94">
        <v>1.9589000000000001</v>
      </c>
      <c r="AV5" s="94">
        <f t="shared" si="0"/>
        <v>96.921017402945111</v>
      </c>
    </row>
    <row r="6" spans="2:48" x14ac:dyDescent="0.2">
      <c r="B6" s="52" t="s">
        <v>83</v>
      </c>
      <c r="C6" s="77">
        <v>1.0547</v>
      </c>
      <c r="D6" s="220">
        <v>0.91879999999999995</v>
      </c>
      <c r="E6" s="99">
        <v>0.92390000000000005</v>
      </c>
      <c r="F6" s="163">
        <v>0.32479999999999998</v>
      </c>
      <c r="G6" s="294">
        <v>3.26</v>
      </c>
      <c r="H6" s="97">
        <v>1.3905000000000001</v>
      </c>
      <c r="I6" s="220">
        <v>1.1854</v>
      </c>
      <c r="J6" s="220">
        <v>0.92520000000000002</v>
      </c>
      <c r="K6" s="294">
        <v>3.5083000000000002</v>
      </c>
      <c r="L6" s="53">
        <v>1.46</v>
      </c>
      <c r="M6" s="99">
        <v>0.65990000000000004</v>
      </c>
      <c r="N6" s="99">
        <v>0.375</v>
      </c>
      <c r="O6" s="54">
        <v>0.08</v>
      </c>
      <c r="P6" s="294">
        <v>2.59</v>
      </c>
      <c r="Q6" s="77">
        <v>0.7</v>
      </c>
      <c r="R6" s="99">
        <v>0.68</v>
      </c>
      <c r="S6" s="97">
        <v>0.26950000000000002</v>
      </c>
      <c r="T6" s="294">
        <v>1.635</v>
      </c>
      <c r="U6" s="101">
        <v>10.984999999999999</v>
      </c>
      <c r="V6" s="52" t="s">
        <v>83</v>
      </c>
      <c r="W6" s="139">
        <v>94.645700000000005</v>
      </c>
      <c r="X6" s="143">
        <v>89.370900000000006</v>
      </c>
      <c r="Y6" s="145">
        <v>82.5</v>
      </c>
      <c r="Z6" s="145">
        <v>80</v>
      </c>
      <c r="AA6" s="145">
        <v>72.5</v>
      </c>
      <c r="AB6" s="143">
        <v>67.594999999999999</v>
      </c>
      <c r="AC6" s="145">
        <v>40</v>
      </c>
      <c r="AD6" s="145">
        <v>77.5</v>
      </c>
      <c r="AE6" s="149">
        <v>15</v>
      </c>
      <c r="AF6" s="52" t="s">
        <v>83</v>
      </c>
      <c r="AG6" s="176">
        <v>12.0848</v>
      </c>
      <c r="AH6" s="164">
        <v>17</v>
      </c>
      <c r="AI6" s="145">
        <v>20</v>
      </c>
      <c r="AJ6" s="164">
        <v>70</v>
      </c>
      <c r="AK6" s="145">
        <v>47.5</v>
      </c>
      <c r="AL6" s="145">
        <v>97.5</v>
      </c>
      <c r="AM6" s="164">
        <v>47.5</v>
      </c>
      <c r="AN6" s="146">
        <v>44.928600000000003</v>
      </c>
      <c r="AO6" s="52" t="s">
        <v>83</v>
      </c>
      <c r="AP6" s="170">
        <v>2.5009999999999999</v>
      </c>
      <c r="AQ6" s="167">
        <v>1.7986</v>
      </c>
      <c r="AR6" s="170">
        <v>1.5712999999999999</v>
      </c>
      <c r="AS6" s="236">
        <v>2.1278999999999999</v>
      </c>
      <c r="AT6" s="183">
        <v>1.8889</v>
      </c>
      <c r="AU6" s="172">
        <v>1.9918</v>
      </c>
      <c r="AV6" s="94">
        <f t="shared" si="0"/>
        <v>98.03659080767514</v>
      </c>
    </row>
    <row r="7" spans="2:48" x14ac:dyDescent="0.2">
      <c r="B7" s="181" t="s">
        <v>116</v>
      </c>
      <c r="C7" s="185">
        <v>1.0767</v>
      </c>
      <c r="D7" s="211">
        <v>0.77</v>
      </c>
      <c r="E7" s="209">
        <v>0.87</v>
      </c>
      <c r="F7" s="212">
        <v>0.30330000000000001</v>
      </c>
      <c r="G7" s="296">
        <v>3.02</v>
      </c>
      <c r="H7" s="210">
        <v>1.5967</v>
      </c>
      <c r="I7" s="211">
        <v>1.2766999999999999</v>
      </c>
      <c r="J7" s="211">
        <v>0.95330000000000004</v>
      </c>
      <c r="K7" s="296">
        <v>3.8267000000000002</v>
      </c>
      <c r="L7" s="208">
        <v>1.1967000000000001</v>
      </c>
      <c r="M7" s="209">
        <v>0.55330000000000001</v>
      </c>
      <c r="N7" s="209">
        <v>0.33329999999999999</v>
      </c>
      <c r="O7" s="187">
        <v>6.6669999999999993E-2</v>
      </c>
      <c r="P7" s="296">
        <v>2.15</v>
      </c>
      <c r="Q7" s="185">
        <v>0.54669999999999996</v>
      </c>
      <c r="R7" s="209">
        <v>0.65</v>
      </c>
      <c r="S7" s="210">
        <v>0.2167</v>
      </c>
      <c r="T7" s="296">
        <v>1.4133</v>
      </c>
      <c r="U7" s="189">
        <v>10.41</v>
      </c>
      <c r="V7" s="181" t="s">
        <v>116</v>
      </c>
      <c r="W7" s="256">
        <v>95.916700000000006</v>
      </c>
      <c r="X7" s="269">
        <v>85.666700000000006</v>
      </c>
      <c r="Y7" s="257">
        <v>76.333299999999994</v>
      </c>
      <c r="Z7" s="257">
        <v>40</v>
      </c>
      <c r="AA7" s="257">
        <v>53.333300000000001</v>
      </c>
      <c r="AB7" s="269">
        <v>46.666699999999999</v>
      </c>
      <c r="AC7" s="257">
        <v>15.333299999999999</v>
      </c>
      <c r="AD7" s="257">
        <v>9</v>
      </c>
      <c r="AE7" s="262">
        <v>8.3332999999999995</v>
      </c>
      <c r="AF7" s="181" t="s">
        <v>116</v>
      </c>
      <c r="AG7" s="278">
        <v>2.3332999999999999</v>
      </c>
      <c r="AH7" s="258">
        <v>36.666699999999999</v>
      </c>
      <c r="AI7" s="257">
        <v>11.666700000000001</v>
      </c>
      <c r="AJ7" s="258">
        <v>63.333300000000001</v>
      </c>
      <c r="AK7" s="257">
        <v>51.666699999999999</v>
      </c>
      <c r="AL7" s="257">
        <v>101.67</v>
      </c>
      <c r="AM7" s="258">
        <v>91.666700000000006</v>
      </c>
      <c r="AN7" s="264">
        <v>51.285699999999999</v>
      </c>
      <c r="AO7" s="181" t="s">
        <v>116</v>
      </c>
      <c r="AP7" s="270">
        <v>1.8</v>
      </c>
      <c r="AQ7" s="260">
        <v>1.75</v>
      </c>
      <c r="AR7" s="270">
        <v>1.75</v>
      </c>
      <c r="AS7" s="261">
        <v>1.5333000000000001</v>
      </c>
      <c r="AT7" s="279">
        <v>1.2963</v>
      </c>
      <c r="AU7" s="202">
        <v>1.6258999999999999</v>
      </c>
      <c r="AV7" s="94">
        <f t="shared" si="0"/>
        <v>92.904953145917005</v>
      </c>
    </row>
    <row r="8" spans="2:48" x14ac:dyDescent="0.2">
      <c r="B8" s="52" t="s">
        <v>294</v>
      </c>
      <c r="C8" s="60">
        <v>1.1000000000000001</v>
      </c>
      <c r="D8" s="23">
        <v>0.77</v>
      </c>
      <c r="E8" s="22">
        <v>0.79</v>
      </c>
      <c r="F8" s="25">
        <v>0.36330000000000001</v>
      </c>
      <c r="G8" s="295">
        <v>3.0232999999999999</v>
      </c>
      <c r="H8" s="24">
        <v>1.3633</v>
      </c>
      <c r="I8" s="23">
        <v>1.2566999999999999</v>
      </c>
      <c r="J8" s="23">
        <v>0.91669999999999996</v>
      </c>
      <c r="K8" s="295">
        <v>3.5367000000000002</v>
      </c>
      <c r="L8" s="19">
        <v>1.4933000000000001</v>
      </c>
      <c r="M8" s="22">
        <v>0.79</v>
      </c>
      <c r="N8" s="22">
        <v>0.30669999999999997</v>
      </c>
      <c r="O8" s="20">
        <v>0.08</v>
      </c>
      <c r="P8" s="295">
        <v>2.67</v>
      </c>
      <c r="Q8" s="60">
        <v>0.65669999999999995</v>
      </c>
      <c r="R8" s="22">
        <v>0.87</v>
      </c>
      <c r="S8" s="24">
        <v>0.3</v>
      </c>
      <c r="T8" s="295">
        <v>1.8267</v>
      </c>
      <c r="U8" s="21">
        <v>11.056699999999999</v>
      </c>
      <c r="V8" s="52" t="s">
        <v>294</v>
      </c>
      <c r="W8" s="83">
        <v>95</v>
      </c>
      <c r="X8" s="142">
        <v>88.333299999999994</v>
      </c>
      <c r="Y8" s="88">
        <v>80</v>
      </c>
      <c r="Z8" s="88">
        <v>66.666700000000006</v>
      </c>
      <c r="AA8" s="88">
        <v>78.333299999999994</v>
      </c>
      <c r="AB8" s="142">
        <v>78.333299999999994</v>
      </c>
      <c r="AC8" s="88">
        <v>51.666699999999999</v>
      </c>
      <c r="AD8" s="88">
        <v>60</v>
      </c>
      <c r="AE8" s="148">
        <v>15</v>
      </c>
      <c r="AF8" s="52" t="s">
        <v>294</v>
      </c>
      <c r="AG8" s="175">
        <v>5.6666999999999996</v>
      </c>
      <c r="AH8" s="156">
        <v>9</v>
      </c>
      <c r="AI8" s="88">
        <v>4</v>
      </c>
      <c r="AJ8" s="156">
        <v>40</v>
      </c>
      <c r="AK8" s="88">
        <v>78.333299999999994</v>
      </c>
      <c r="AL8" s="88">
        <v>95</v>
      </c>
      <c r="AM8" s="156">
        <v>86.666700000000006</v>
      </c>
      <c r="AN8" s="81">
        <v>45.523800000000001</v>
      </c>
      <c r="AO8" s="52" t="s">
        <v>294</v>
      </c>
      <c r="AP8" s="169">
        <v>2</v>
      </c>
      <c r="AQ8" s="166">
        <v>2</v>
      </c>
      <c r="AR8" s="169">
        <v>1.6667000000000001</v>
      </c>
      <c r="AS8" s="240">
        <v>2.3332999999999999</v>
      </c>
      <c r="AT8" s="221">
        <v>2.5556000000000001</v>
      </c>
      <c r="AU8" s="94">
        <v>2.1111</v>
      </c>
      <c r="AV8" s="94">
        <f t="shared" si="0"/>
        <v>98.676483712628283</v>
      </c>
    </row>
    <row r="9" spans="2:48" x14ac:dyDescent="0.2">
      <c r="B9" s="51" t="s">
        <v>407</v>
      </c>
      <c r="C9" s="184">
        <v>1.0133000000000001</v>
      </c>
      <c r="D9" s="235">
        <v>0.82</v>
      </c>
      <c r="E9" s="234">
        <v>0.95669999999999999</v>
      </c>
      <c r="F9" s="233">
        <v>0.37669999999999998</v>
      </c>
      <c r="G9" s="293">
        <v>3.1667000000000001</v>
      </c>
      <c r="H9" s="254">
        <v>1.47</v>
      </c>
      <c r="I9" s="235">
        <v>1.2766999999999999</v>
      </c>
      <c r="J9" s="235">
        <v>0.93</v>
      </c>
      <c r="K9" s="293">
        <v>3.6766999999999999</v>
      </c>
      <c r="L9" s="288">
        <v>1.5867</v>
      </c>
      <c r="M9" s="234">
        <v>0.64</v>
      </c>
      <c r="N9" s="234">
        <v>0.38669999999999999</v>
      </c>
      <c r="O9" s="186">
        <v>9.3329999999999996E-2</v>
      </c>
      <c r="P9" s="293">
        <v>2.7067000000000001</v>
      </c>
      <c r="Q9" s="184">
        <v>0.8</v>
      </c>
      <c r="R9" s="234">
        <v>0.85</v>
      </c>
      <c r="S9" s="254">
        <v>0.31</v>
      </c>
      <c r="T9" s="293">
        <v>1.96</v>
      </c>
      <c r="U9" s="188">
        <v>11.51</v>
      </c>
      <c r="V9" s="51" t="s">
        <v>407</v>
      </c>
      <c r="W9" s="274">
        <v>95.416700000000006</v>
      </c>
      <c r="X9" s="272">
        <v>83.333299999999994</v>
      </c>
      <c r="Y9" s="244">
        <v>86</v>
      </c>
      <c r="Z9" s="244">
        <v>83.333299999999994</v>
      </c>
      <c r="AA9" s="244">
        <v>76.666700000000006</v>
      </c>
      <c r="AB9" s="272">
        <v>68.333299999999994</v>
      </c>
      <c r="AC9" s="244">
        <v>61.666699999999999</v>
      </c>
      <c r="AD9" s="244">
        <v>73.333299999999994</v>
      </c>
      <c r="AE9" s="275">
        <v>16.666699999999999</v>
      </c>
      <c r="AF9" s="51" t="s">
        <v>407</v>
      </c>
      <c r="AG9" s="253">
        <v>8</v>
      </c>
      <c r="AH9" s="243">
        <v>3</v>
      </c>
      <c r="AI9" s="244">
        <v>3.5</v>
      </c>
      <c r="AJ9" s="243">
        <v>40</v>
      </c>
      <c r="AK9" s="244">
        <v>61.666699999999999</v>
      </c>
      <c r="AL9" s="244">
        <v>96.666700000000006</v>
      </c>
      <c r="AM9" s="243">
        <v>70</v>
      </c>
      <c r="AN9" s="263">
        <v>40.404800000000002</v>
      </c>
      <c r="AO9" s="51" t="s">
        <v>407</v>
      </c>
      <c r="AP9" s="247">
        <v>2.4666999999999999</v>
      </c>
      <c r="AQ9" s="246">
        <v>2.25</v>
      </c>
      <c r="AR9" s="247">
        <v>1.9167000000000001</v>
      </c>
      <c r="AS9" s="248">
        <v>2.2000000000000002</v>
      </c>
      <c r="AT9" s="255">
        <v>2.5556000000000001</v>
      </c>
      <c r="AU9" s="249">
        <v>2.2778</v>
      </c>
      <c r="AV9" s="94">
        <f t="shared" si="0"/>
        <v>102.72199910754128</v>
      </c>
    </row>
    <row r="10" spans="2:48" x14ac:dyDescent="0.2">
      <c r="B10" s="52" t="s">
        <v>408</v>
      </c>
      <c r="C10" s="60">
        <v>1.1533</v>
      </c>
      <c r="D10" s="23">
        <v>0.9</v>
      </c>
      <c r="E10" s="22">
        <v>0.91669999999999996</v>
      </c>
      <c r="F10" s="25">
        <v>0.32</v>
      </c>
      <c r="G10" s="295">
        <v>3.29</v>
      </c>
      <c r="H10" s="24">
        <v>1.6032999999999999</v>
      </c>
      <c r="I10" s="23">
        <v>1.2466999999999999</v>
      </c>
      <c r="J10" s="23">
        <v>0.88</v>
      </c>
      <c r="K10" s="295">
        <v>3.73</v>
      </c>
      <c r="L10" s="19">
        <v>1.26</v>
      </c>
      <c r="M10" s="22">
        <v>0.53</v>
      </c>
      <c r="N10" s="22">
        <v>0.31669999999999998</v>
      </c>
      <c r="O10" s="20">
        <v>0.12</v>
      </c>
      <c r="P10" s="295">
        <v>2.2267000000000001</v>
      </c>
      <c r="Q10" s="60">
        <v>0.49</v>
      </c>
      <c r="R10" s="22">
        <v>0.82330000000000003</v>
      </c>
      <c r="S10" s="24">
        <v>0.27</v>
      </c>
      <c r="T10" s="295">
        <v>1.5832999999999999</v>
      </c>
      <c r="U10" s="21">
        <v>10.83</v>
      </c>
      <c r="V10" s="52" t="s">
        <v>408</v>
      </c>
      <c r="W10" s="83">
        <v>90.583299999999994</v>
      </c>
      <c r="X10" s="142">
        <v>80</v>
      </c>
      <c r="Y10" s="88">
        <v>71.666700000000006</v>
      </c>
      <c r="Z10" s="88">
        <v>46.666699999999999</v>
      </c>
      <c r="AA10" s="88">
        <v>40</v>
      </c>
      <c r="AB10" s="142">
        <v>33.333300000000001</v>
      </c>
      <c r="AC10" s="88">
        <v>20</v>
      </c>
      <c r="AD10" s="88">
        <v>11.666700000000001</v>
      </c>
      <c r="AE10" s="148">
        <v>3.6667000000000001</v>
      </c>
      <c r="AF10" s="52" t="s">
        <v>408</v>
      </c>
      <c r="AG10" s="175">
        <v>20</v>
      </c>
      <c r="AH10" s="156">
        <v>20</v>
      </c>
      <c r="AI10" s="88">
        <v>7.3333000000000004</v>
      </c>
      <c r="AJ10" s="156">
        <v>46.666699999999999</v>
      </c>
      <c r="AK10" s="88">
        <v>78.333299999999994</v>
      </c>
      <c r="AL10" s="88">
        <v>96.666700000000006</v>
      </c>
      <c r="AM10" s="156">
        <v>90</v>
      </c>
      <c r="AN10" s="81">
        <v>51.285699999999999</v>
      </c>
      <c r="AO10" s="52" t="s">
        <v>408</v>
      </c>
      <c r="AP10" s="169">
        <v>2.6</v>
      </c>
      <c r="AQ10" s="166">
        <v>1.8332999999999999</v>
      </c>
      <c r="AR10" s="169">
        <v>1.6667000000000001</v>
      </c>
      <c r="AS10" s="240">
        <v>1.9333</v>
      </c>
      <c r="AT10" s="221">
        <v>1.6667000000000001</v>
      </c>
      <c r="AU10" s="94">
        <v>1.94</v>
      </c>
      <c r="AV10" s="94">
        <f t="shared" si="0"/>
        <v>96.653279785809914</v>
      </c>
    </row>
    <row r="11" spans="2:48" x14ac:dyDescent="0.2">
      <c r="B11" s="52" t="s">
        <v>409</v>
      </c>
      <c r="C11" s="60">
        <v>1.3532999999999999</v>
      </c>
      <c r="D11" s="23">
        <v>0.98</v>
      </c>
      <c r="E11" s="22">
        <v>0.65</v>
      </c>
      <c r="F11" s="25">
        <v>0.42330000000000001</v>
      </c>
      <c r="G11" s="295">
        <v>3.4066999999999998</v>
      </c>
      <c r="H11" s="24">
        <v>1.4333</v>
      </c>
      <c r="I11" s="23">
        <v>1.2067000000000001</v>
      </c>
      <c r="J11" s="23">
        <v>0.98670000000000002</v>
      </c>
      <c r="K11" s="295">
        <v>3.6267</v>
      </c>
      <c r="L11" s="19">
        <v>1.36</v>
      </c>
      <c r="M11" s="22">
        <v>0.50990000000000002</v>
      </c>
      <c r="N11" s="22">
        <v>0.30499999999999999</v>
      </c>
      <c r="O11" s="20">
        <v>0.14000000000000001</v>
      </c>
      <c r="P11" s="295">
        <v>2.33</v>
      </c>
      <c r="Q11" s="60">
        <v>0.3</v>
      </c>
      <c r="R11" s="22">
        <v>0.46500000000000002</v>
      </c>
      <c r="S11" s="24">
        <v>0.28949999999999998</v>
      </c>
      <c r="T11" s="295">
        <v>1.04</v>
      </c>
      <c r="U11" s="21">
        <v>10.615</v>
      </c>
      <c r="V11" s="52" t="s">
        <v>409</v>
      </c>
      <c r="W11" s="83">
        <v>93.083299999999994</v>
      </c>
      <c r="X11" s="142">
        <v>85.666700000000006</v>
      </c>
      <c r="Y11" s="88">
        <v>74</v>
      </c>
      <c r="Z11" s="88">
        <v>70</v>
      </c>
      <c r="AA11" s="88">
        <v>52.5</v>
      </c>
      <c r="AB11" s="142">
        <v>42.594999999999999</v>
      </c>
      <c r="AC11" s="88">
        <v>5.5</v>
      </c>
      <c r="AD11" s="88">
        <v>8.5</v>
      </c>
      <c r="AE11" s="148">
        <v>5.5</v>
      </c>
      <c r="AF11" s="52" t="s">
        <v>409</v>
      </c>
      <c r="AG11" s="175">
        <v>1.6667000000000001</v>
      </c>
      <c r="AH11" s="156">
        <v>60</v>
      </c>
      <c r="AI11" s="88">
        <v>18.333300000000001</v>
      </c>
      <c r="AJ11" s="156">
        <v>87.333299999999994</v>
      </c>
      <c r="AK11" s="88">
        <v>80</v>
      </c>
      <c r="AL11" s="88">
        <v>110</v>
      </c>
      <c r="AM11" s="156">
        <v>96</v>
      </c>
      <c r="AN11" s="81">
        <v>68</v>
      </c>
      <c r="AO11" s="52" t="s">
        <v>409</v>
      </c>
      <c r="AP11" s="169">
        <v>1.8667</v>
      </c>
      <c r="AQ11" s="166">
        <v>1.9167000000000001</v>
      </c>
      <c r="AR11" s="169">
        <v>2</v>
      </c>
      <c r="AS11" s="240">
        <v>1.5279</v>
      </c>
      <c r="AT11" s="221">
        <v>1.3332999999999999</v>
      </c>
      <c r="AU11" s="94">
        <v>1.7706999999999999</v>
      </c>
      <c r="AV11" s="94">
        <f t="shared" si="0"/>
        <v>94.734493529674253</v>
      </c>
    </row>
    <row r="12" spans="2:48" x14ac:dyDescent="0.2">
      <c r="B12" s="52" t="s">
        <v>449</v>
      </c>
      <c r="C12" s="53">
        <v>1.1047</v>
      </c>
      <c r="D12" s="220">
        <v>0.88880000000000003</v>
      </c>
      <c r="E12" s="99">
        <v>0.89890000000000003</v>
      </c>
      <c r="F12" s="163">
        <v>0.42980000000000002</v>
      </c>
      <c r="G12" s="294">
        <v>3.36</v>
      </c>
      <c r="H12" s="97">
        <v>1.5805</v>
      </c>
      <c r="I12" s="220">
        <v>1.2704</v>
      </c>
      <c r="J12" s="220">
        <v>0.97519999999999996</v>
      </c>
      <c r="K12" s="294">
        <v>3.8332999999999999</v>
      </c>
      <c r="L12" s="53">
        <v>1.155</v>
      </c>
      <c r="M12" s="99">
        <v>0.4199</v>
      </c>
      <c r="N12" s="99">
        <v>0.28499999999999998</v>
      </c>
      <c r="O12" s="54">
        <v>0.06</v>
      </c>
      <c r="P12" s="294">
        <v>1.9350000000000001</v>
      </c>
      <c r="Q12" s="77">
        <v>0.27</v>
      </c>
      <c r="R12" s="99">
        <v>0.59</v>
      </c>
      <c r="S12" s="97">
        <v>0.20449999999999999</v>
      </c>
      <c r="T12" s="294">
        <v>1.05</v>
      </c>
      <c r="U12" s="101">
        <v>10.17</v>
      </c>
      <c r="V12" s="52" t="s">
        <v>449</v>
      </c>
      <c r="W12" s="139">
        <v>92.270700000000005</v>
      </c>
      <c r="X12" s="143">
        <v>84.370900000000006</v>
      </c>
      <c r="Y12" s="145">
        <v>60</v>
      </c>
      <c r="Z12" s="145">
        <v>30</v>
      </c>
      <c r="AA12" s="145">
        <v>22.5</v>
      </c>
      <c r="AB12" s="143">
        <v>12.595000000000001</v>
      </c>
      <c r="AC12" s="145">
        <v>5.5</v>
      </c>
      <c r="AD12" s="145">
        <v>3.5</v>
      </c>
      <c r="AE12" s="149">
        <v>1</v>
      </c>
      <c r="AF12" s="52" t="s">
        <v>449</v>
      </c>
      <c r="AG12" s="176">
        <v>37.084800000000001</v>
      </c>
      <c r="AH12" s="164">
        <v>75</v>
      </c>
      <c r="AI12" s="145">
        <v>67.5</v>
      </c>
      <c r="AJ12" s="164">
        <v>93.5</v>
      </c>
      <c r="AK12" s="145">
        <v>92.5</v>
      </c>
      <c r="AL12" s="145">
        <v>115</v>
      </c>
      <c r="AM12" s="164">
        <v>92.5</v>
      </c>
      <c r="AN12" s="146">
        <v>82.285700000000006</v>
      </c>
      <c r="AO12" s="52" t="s">
        <v>449</v>
      </c>
      <c r="AP12" s="170">
        <v>2.3010000000000002</v>
      </c>
      <c r="AQ12" s="167">
        <v>2.4236</v>
      </c>
      <c r="AR12" s="170">
        <v>1.9462999999999999</v>
      </c>
      <c r="AS12" s="236">
        <v>1.5279</v>
      </c>
      <c r="AT12" s="183">
        <v>1.1111</v>
      </c>
      <c r="AU12" s="172">
        <v>1.8763000000000001</v>
      </c>
      <c r="AV12" s="94">
        <f t="shared" si="0"/>
        <v>90.763052208835333</v>
      </c>
    </row>
    <row r="13" spans="2:48" x14ac:dyDescent="0.2">
      <c r="B13" s="52" t="s">
        <v>443</v>
      </c>
      <c r="C13" s="77">
        <v>1.4547000000000001</v>
      </c>
      <c r="D13" s="220">
        <v>0.94879999999999998</v>
      </c>
      <c r="E13" s="99">
        <v>0.8589</v>
      </c>
      <c r="F13" s="163">
        <v>0.37480000000000002</v>
      </c>
      <c r="G13" s="294">
        <v>3.6749999999999998</v>
      </c>
      <c r="H13" s="97">
        <v>1.1054999999999999</v>
      </c>
      <c r="I13" s="220">
        <v>1.2454000000000001</v>
      </c>
      <c r="J13" s="220">
        <v>0.95520000000000005</v>
      </c>
      <c r="K13" s="294">
        <v>3.3132999999999999</v>
      </c>
      <c r="L13" s="53">
        <v>1.395</v>
      </c>
      <c r="M13" s="99">
        <v>0.47989999999999999</v>
      </c>
      <c r="N13" s="99">
        <v>0.35499999999999998</v>
      </c>
      <c r="O13" s="54">
        <v>0.08</v>
      </c>
      <c r="P13" s="294">
        <v>2.3250000000000002</v>
      </c>
      <c r="Q13" s="77">
        <v>0.40500000000000003</v>
      </c>
      <c r="R13" s="99">
        <v>0.65500000000000003</v>
      </c>
      <c r="S13" s="97">
        <v>0.25950000000000001</v>
      </c>
      <c r="T13" s="294">
        <v>1.3049999999999999</v>
      </c>
      <c r="U13" s="101">
        <v>10.61</v>
      </c>
      <c r="V13" s="52" t="s">
        <v>443</v>
      </c>
      <c r="W13" s="139">
        <v>96.270700000000005</v>
      </c>
      <c r="X13" s="143">
        <v>90.370900000000006</v>
      </c>
      <c r="Y13" s="145">
        <v>75</v>
      </c>
      <c r="Z13" s="145">
        <v>74</v>
      </c>
      <c r="AA13" s="145">
        <v>55</v>
      </c>
      <c r="AB13" s="143">
        <v>45.094999999999999</v>
      </c>
      <c r="AC13" s="145">
        <v>21</v>
      </c>
      <c r="AD13" s="145">
        <v>12.5</v>
      </c>
      <c r="AE13" s="149">
        <v>3</v>
      </c>
      <c r="AF13" s="52" t="s">
        <v>443</v>
      </c>
      <c r="AG13" s="176">
        <v>8.0847999999999995</v>
      </c>
      <c r="AH13" s="164">
        <v>32</v>
      </c>
      <c r="AI13" s="145">
        <v>52.5</v>
      </c>
      <c r="AJ13" s="164">
        <v>85</v>
      </c>
      <c r="AK13" s="145">
        <v>57.5</v>
      </c>
      <c r="AL13" s="145">
        <v>110</v>
      </c>
      <c r="AM13" s="164">
        <v>92.5</v>
      </c>
      <c r="AN13" s="146">
        <v>62.928600000000003</v>
      </c>
      <c r="AO13" s="52" t="s">
        <v>443</v>
      </c>
      <c r="AP13" s="170">
        <v>2.3010000000000002</v>
      </c>
      <c r="AQ13" s="167">
        <v>2.1736</v>
      </c>
      <c r="AR13" s="170">
        <v>2.1962999999999999</v>
      </c>
      <c r="AS13" s="236">
        <v>1.5279</v>
      </c>
      <c r="AT13" s="183">
        <v>1.6667000000000001</v>
      </c>
      <c r="AU13" s="172">
        <v>1.9874000000000001</v>
      </c>
      <c r="AV13" s="94">
        <f t="shared" si="0"/>
        <v>94.689870593485054</v>
      </c>
    </row>
    <row r="14" spans="2:48" x14ac:dyDescent="0.2">
      <c r="B14" s="52" t="s">
        <v>27</v>
      </c>
      <c r="C14" s="60">
        <v>1.28</v>
      </c>
      <c r="D14" s="23">
        <v>0.93</v>
      </c>
      <c r="E14" s="22">
        <v>0.93</v>
      </c>
      <c r="F14" s="25">
        <v>0.28999999999999998</v>
      </c>
      <c r="G14" s="295">
        <v>3.43</v>
      </c>
      <c r="H14" s="24">
        <v>1.4766999999999999</v>
      </c>
      <c r="I14" s="23">
        <v>1.32</v>
      </c>
      <c r="J14" s="23">
        <v>1.0233000000000001</v>
      </c>
      <c r="K14" s="295">
        <v>3.82</v>
      </c>
      <c r="L14" s="19">
        <v>1.345</v>
      </c>
      <c r="M14" s="22">
        <v>0.63990000000000002</v>
      </c>
      <c r="N14" s="22">
        <v>0.23499999999999999</v>
      </c>
      <c r="O14" s="20">
        <v>0.06</v>
      </c>
      <c r="P14" s="295">
        <v>2.2949999999999999</v>
      </c>
      <c r="Q14" s="60">
        <v>0.51</v>
      </c>
      <c r="R14" s="22">
        <v>0.38</v>
      </c>
      <c r="S14" s="24">
        <v>0.3095</v>
      </c>
      <c r="T14" s="295">
        <v>1.1850000000000001</v>
      </c>
      <c r="U14" s="21">
        <v>10.87</v>
      </c>
      <c r="V14" s="52" t="s">
        <v>27</v>
      </c>
      <c r="W14" s="83">
        <v>90.833299999999994</v>
      </c>
      <c r="X14" s="142">
        <v>65</v>
      </c>
      <c r="Y14" s="88">
        <v>86.5</v>
      </c>
      <c r="Z14" s="88">
        <v>75</v>
      </c>
      <c r="AA14" s="88">
        <v>75</v>
      </c>
      <c r="AB14" s="142">
        <v>45.094999999999999</v>
      </c>
      <c r="AC14" s="88">
        <v>15</v>
      </c>
      <c r="AD14" s="88">
        <v>20</v>
      </c>
      <c r="AE14" s="148">
        <v>7.5</v>
      </c>
      <c r="AF14" s="52" t="s">
        <v>27</v>
      </c>
      <c r="AG14" s="175">
        <v>7.3333000000000004</v>
      </c>
      <c r="AH14" s="156">
        <v>62.666699999999999</v>
      </c>
      <c r="AI14" s="88">
        <v>25</v>
      </c>
      <c r="AJ14" s="156">
        <v>81.666700000000006</v>
      </c>
      <c r="AK14" s="88">
        <v>65</v>
      </c>
      <c r="AL14" s="88">
        <v>95</v>
      </c>
      <c r="AM14" s="156">
        <v>77.5</v>
      </c>
      <c r="AN14" s="81">
        <v>55.714300000000001</v>
      </c>
      <c r="AO14" s="52" t="s">
        <v>27</v>
      </c>
      <c r="AP14" s="169">
        <v>2.2667000000000002</v>
      </c>
      <c r="AQ14" s="166">
        <v>2.1667000000000001</v>
      </c>
      <c r="AR14" s="169">
        <v>1.8332999999999999</v>
      </c>
      <c r="AS14" s="240">
        <v>1.7279</v>
      </c>
      <c r="AT14" s="221">
        <v>1.6667000000000001</v>
      </c>
      <c r="AU14" s="94">
        <v>2.0024000000000002</v>
      </c>
      <c r="AV14" s="94">
        <f t="shared" si="0"/>
        <v>97.01026327532351</v>
      </c>
    </row>
    <row r="15" spans="2:48" x14ac:dyDescent="0.2">
      <c r="B15" s="52" t="s">
        <v>291</v>
      </c>
      <c r="C15" s="53">
        <v>0.91669999999999996</v>
      </c>
      <c r="D15" s="220">
        <v>1.0467</v>
      </c>
      <c r="E15" s="99">
        <v>0.83330000000000004</v>
      </c>
      <c r="F15" s="163">
        <v>0.33329999999999999</v>
      </c>
      <c r="G15" s="294">
        <v>3.13</v>
      </c>
      <c r="H15" s="97">
        <v>1.2967</v>
      </c>
      <c r="I15" s="220">
        <v>1.1767000000000001</v>
      </c>
      <c r="J15" s="220">
        <v>0.71</v>
      </c>
      <c r="K15" s="294">
        <v>3.1833</v>
      </c>
      <c r="L15" s="53">
        <v>1.0967</v>
      </c>
      <c r="M15" s="99">
        <v>0.49</v>
      </c>
      <c r="N15" s="99">
        <v>0.16669999999999999</v>
      </c>
      <c r="O15" s="54">
        <v>0.08</v>
      </c>
      <c r="P15" s="294">
        <v>1.8332999999999999</v>
      </c>
      <c r="Q15" s="77">
        <v>0.32</v>
      </c>
      <c r="R15" s="99">
        <v>0.52</v>
      </c>
      <c r="S15" s="97">
        <v>0.25</v>
      </c>
      <c r="T15" s="294">
        <v>1.0900000000000001</v>
      </c>
      <c r="U15" s="101">
        <v>9.2367000000000008</v>
      </c>
      <c r="V15" s="52" t="s">
        <v>291</v>
      </c>
      <c r="W15" s="139">
        <v>89.333299999999994</v>
      </c>
      <c r="X15" s="143">
        <v>66.666700000000006</v>
      </c>
      <c r="Y15" s="145">
        <v>53.333300000000001</v>
      </c>
      <c r="Z15" s="145">
        <v>50</v>
      </c>
      <c r="AA15" s="145">
        <v>40</v>
      </c>
      <c r="AB15" s="143">
        <v>35</v>
      </c>
      <c r="AC15" s="145">
        <v>30</v>
      </c>
      <c r="AD15" s="145">
        <v>43</v>
      </c>
      <c r="AE15" s="149">
        <v>12</v>
      </c>
      <c r="AF15" s="52" t="s">
        <v>291</v>
      </c>
      <c r="AG15" s="176">
        <v>30</v>
      </c>
      <c r="AH15" s="164">
        <v>17.333300000000001</v>
      </c>
      <c r="AI15" s="145">
        <v>8.4</v>
      </c>
      <c r="AJ15" s="164">
        <v>60</v>
      </c>
      <c r="AK15" s="145">
        <v>83.333299999999994</v>
      </c>
      <c r="AL15" s="145">
        <v>100</v>
      </c>
      <c r="AM15" s="164">
        <v>92.666700000000006</v>
      </c>
      <c r="AN15" s="146">
        <v>55.9619</v>
      </c>
      <c r="AO15" s="52" t="s">
        <v>291</v>
      </c>
      <c r="AP15" s="170">
        <v>2.8666999999999998</v>
      </c>
      <c r="AQ15" s="167">
        <v>2</v>
      </c>
      <c r="AR15" s="170">
        <v>1.5832999999999999</v>
      </c>
      <c r="AS15" s="236">
        <v>1.4</v>
      </c>
      <c r="AT15" s="183">
        <v>1.7406999999999999</v>
      </c>
      <c r="AU15" s="172">
        <v>1.9180999999999999</v>
      </c>
      <c r="AV15" s="94">
        <f t="shared" si="0"/>
        <v>82.433734939759034</v>
      </c>
    </row>
    <row r="16" spans="2:48" x14ac:dyDescent="0.2">
      <c r="B16" s="52" t="s">
        <v>131</v>
      </c>
      <c r="C16" s="53">
        <v>1.0467</v>
      </c>
      <c r="D16" s="220">
        <v>1.0266999999999999</v>
      </c>
      <c r="E16" s="99">
        <v>0.85670000000000002</v>
      </c>
      <c r="F16" s="163">
        <v>0.4</v>
      </c>
      <c r="G16" s="294">
        <v>3.33</v>
      </c>
      <c r="H16" s="97">
        <v>1.2533000000000001</v>
      </c>
      <c r="I16" s="220">
        <v>1.34</v>
      </c>
      <c r="J16" s="220">
        <v>0.99670000000000003</v>
      </c>
      <c r="K16" s="294">
        <v>3.59</v>
      </c>
      <c r="L16" s="53">
        <v>1.33</v>
      </c>
      <c r="M16" s="99">
        <v>0.4667</v>
      </c>
      <c r="N16" s="99">
        <v>0.22</v>
      </c>
      <c r="O16" s="54">
        <v>6.6669999999999993E-2</v>
      </c>
      <c r="P16" s="294">
        <v>2.0832999999999999</v>
      </c>
      <c r="Q16" s="77">
        <v>0.52669999999999995</v>
      </c>
      <c r="R16" s="99">
        <v>0.55669999999999997</v>
      </c>
      <c r="S16" s="97">
        <v>0.1933</v>
      </c>
      <c r="T16" s="294">
        <v>1.2766999999999999</v>
      </c>
      <c r="U16" s="101">
        <v>10.28</v>
      </c>
      <c r="V16" s="52" t="s">
        <v>131</v>
      </c>
      <c r="W16" s="139">
        <v>97.5</v>
      </c>
      <c r="X16" s="143">
        <v>88.333299999999994</v>
      </c>
      <c r="Y16" s="145">
        <v>63.333300000000001</v>
      </c>
      <c r="Z16" s="145">
        <v>68.333299999999994</v>
      </c>
      <c r="AA16" s="145">
        <v>41.666699999999999</v>
      </c>
      <c r="AB16" s="143">
        <v>28.333300000000001</v>
      </c>
      <c r="AC16" s="145">
        <v>23.333300000000001</v>
      </c>
      <c r="AD16" s="145">
        <v>30</v>
      </c>
      <c r="AE16" s="149">
        <v>5.3333000000000004</v>
      </c>
      <c r="AF16" s="52" t="s">
        <v>131</v>
      </c>
      <c r="AG16" s="176">
        <v>21.666699999999999</v>
      </c>
      <c r="AH16" s="164">
        <v>40.333300000000001</v>
      </c>
      <c r="AI16" s="145">
        <v>30.166699999999999</v>
      </c>
      <c r="AJ16" s="164">
        <v>80</v>
      </c>
      <c r="AK16" s="145">
        <v>86.666700000000006</v>
      </c>
      <c r="AL16" s="145">
        <v>106.67</v>
      </c>
      <c r="AM16" s="164">
        <v>86.666700000000006</v>
      </c>
      <c r="AN16" s="146">
        <v>64.595200000000006</v>
      </c>
      <c r="AO16" s="52" t="s">
        <v>131</v>
      </c>
      <c r="AP16" s="170">
        <v>2.7332999999999998</v>
      </c>
      <c r="AQ16" s="167">
        <v>2.25</v>
      </c>
      <c r="AR16" s="170">
        <v>2.25</v>
      </c>
      <c r="AS16" s="236">
        <v>2.0667</v>
      </c>
      <c r="AT16" s="183">
        <v>1.7406999999999999</v>
      </c>
      <c r="AU16" s="172">
        <v>2.2081</v>
      </c>
      <c r="AV16" s="94">
        <f t="shared" si="0"/>
        <v>91.744756804997763</v>
      </c>
    </row>
    <row r="17" spans="2:48" x14ac:dyDescent="0.2">
      <c r="B17" s="52" t="s">
        <v>132</v>
      </c>
      <c r="C17" s="53">
        <v>1.1797</v>
      </c>
      <c r="D17" s="220">
        <v>0.75880000000000003</v>
      </c>
      <c r="E17" s="99">
        <v>0.79890000000000005</v>
      </c>
      <c r="F17" s="163">
        <v>0.3498</v>
      </c>
      <c r="G17" s="294">
        <v>3.125</v>
      </c>
      <c r="H17" s="97">
        <v>1.2504999999999999</v>
      </c>
      <c r="I17" s="220">
        <v>1.2554000000000001</v>
      </c>
      <c r="J17" s="220">
        <v>1.0602</v>
      </c>
      <c r="K17" s="294">
        <v>3.5733000000000001</v>
      </c>
      <c r="L17" s="53">
        <v>1.31</v>
      </c>
      <c r="M17" s="99">
        <v>0.43490000000000001</v>
      </c>
      <c r="N17" s="99">
        <v>7.0000000000000007E-2</v>
      </c>
      <c r="O17" s="54">
        <v>0.1</v>
      </c>
      <c r="P17" s="294">
        <v>1.93</v>
      </c>
      <c r="Q17" s="77">
        <v>0.42</v>
      </c>
      <c r="R17" s="99">
        <v>0.52</v>
      </c>
      <c r="S17" s="97">
        <v>0.27950000000000003</v>
      </c>
      <c r="T17" s="294">
        <v>1.2050000000000001</v>
      </c>
      <c r="U17" s="101">
        <v>9.8249999999999993</v>
      </c>
      <c r="V17" s="52" t="s">
        <v>132</v>
      </c>
      <c r="W17" s="139">
        <v>94.770700000000005</v>
      </c>
      <c r="X17" s="143">
        <v>91.870900000000006</v>
      </c>
      <c r="Y17" s="145">
        <v>70</v>
      </c>
      <c r="Z17" s="145">
        <v>65</v>
      </c>
      <c r="AA17" s="145">
        <v>47.5</v>
      </c>
      <c r="AB17" s="143">
        <v>32.594999999999999</v>
      </c>
      <c r="AC17" s="145">
        <v>12.5</v>
      </c>
      <c r="AD17" s="145">
        <v>7.5</v>
      </c>
      <c r="AE17" s="149">
        <v>5</v>
      </c>
      <c r="AF17" s="52" t="s">
        <v>132</v>
      </c>
      <c r="AG17" s="176">
        <v>9.5847999999999995</v>
      </c>
      <c r="AH17" s="164">
        <v>45</v>
      </c>
      <c r="AI17" s="145">
        <v>25</v>
      </c>
      <c r="AJ17" s="164">
        <v>90</v>
      </c>
      <c r="AK17" s="145">
        <v>85</v>
      </c>
      <c r="AL17" s="145">
        <v>107.5</v>
      </c>
      <c r="AM17" s="164">
        <v>95</v>
      </c>
      <c r="AN17" s="146">
        <v>65.714299999999994</v>
      </c>
      <c r="AO17" s="52" t="s">
        <v>132</v>
      </c>
      <c r="AP17" s="170">
        <v>2.2010000000000001</v>
      </c>
      <c r="AQ17" s="167">
        <v>1.7986</v>
      </c>
      <c r="AR17" s="170">
        <v>1.6962999999999999</v>
      </c>
      <c r="AS17" s="236">
        <v>1.1278999999999999</v>
      </c>
      <c r="AT17" s="183">
        <v>1.6667000000000001</v>
      </c>
      <c r="AU17" s="172">
        <v>1.7123999999999999</v>
      </c>
      <c r="AV17" s="94">
        <f t="shared" si="0"/>
        <v>87.684069611780444</v>
      </c>
    </row>
    <row r="19" spans="2:48" x14ac:dyDescent="0.2">
      <c r="B19" s="52"/>
      <c r="C19" s="182"/>
      <c r="D19" s="236"/>
      <c r="E19" s="167"/>
      <c r="F19" s="223"/>
      <c r="G19" s="172"/>
      <c r="H19" s="170"/>
      <c r="I19" s="236"/>
      <c r="J19" s="236"/>
      <c r="K19" s="172"/>
      <c r="L19" s="182"/>
      <c r="M19" s="167"/>
      <c r="N19" s="167"/>
      <c r="O19" s="183"/>
      <c r="P19" s="172"/>
      <c r="Q19" s="227"/>
      <c r="R19" s="167"/>
      <c r="S19" s="170"/>
      <c r="T19" s="172"/>
      <c r="U19" s="172"/>
      <c r="V19" s="52"/>
      <c r="W19" s="227"/>
      <c r="X19" s="236"/>
      <c r="Y19" s="167"/>
      <c r="Z19" s="167"/>
      <c r="AA19" s="167"/>
      <c r="AB19" s="236"/>
      <c r="AC19" s="167"/>
      <c r="AD19" s="167"/>
      <c r="AE19" s="183"/>
      <c r="AF19" s="52"/>
      <c r="AG19" s="176"/>
      <c r="AH19" s="164"/>
      <c r="AI19" s="145"/>
      <c r="AJ19" s="164"/>
      <c r="AK19" s="145"/>
      <c r="AL19" s="145"/>
      <c r="AM19" s="164"/>
      <c r="AN19" s="146"/>
      <c r="AO19" s="52"/>
      <c r="AP19" s="164"/>
      <c r="AQ19" s="145"/>
      <c r="AR19" s="164"/>
      <c r="AS19" s="143"/>
      <c r="AT19" s="149"/>
      <c r="AU19" s="146"/>
      <c r="AV19" s="94"/>
    </row>
    <row r="20" spans="2:48" x14ac:dyDescent="0.2">
      <c r="B20" s="52" t="s">
        <v>11</v>
      </c>
      <c r="C20" s="77">
        <v>1.1120000000000001</v>
      </c>
      <c r="D20" s="220">
        <v>0.89929999999999999</v>
      </c>
      <c r="E20" s="99">
        <v>0.86429999999999996</v>
      </c>
      <c r="F20" s="163">
        <v>0.34470000000000001</v>
      </c>
      <c r="G20" s="101">
        <v>3.2322000000000002</v>
      </c>
      <c r="H20" s="97">
        <v>1.3611</v>
      </c>
      <c r="I20" s="220">
        <v>1.2592000000000001</v>
      </c>
      <c r="J20" s="220">
        <v>0.9607</v>
      </c>
      <c r="K20" s="101">
        <v>3.5832000000000002</v>
      </c>
      <c r="L20" s="53">
        <v>1.37575</v>
      </c>
      <c r="M20" s="99">
        <v>0.59650000000000003</v>
      </c>
      <c r="N20" s="99">
        <v>0.29470000000000002</v>
      </c>
      <c r="O20" s="54">
        <v>9.5829999999999999E-2</v>
      </c>
      <c r="P20" s="101">
        <v>2.3731</v>
      </c>
      <c r="Q20" s="77">
        <v>0.54930000000000001</v>
      </c>
      <c r="R20" s="99">
        <v>0.65439999999999998</v>
      </c>
      <c r="S20" s="97">
        <v>0.2767</v>
      </c>
      <c r="T20" s="101">
        <v>1.4731000000000001</v>
      </c>
      <c r="U20" s="101">
        <v>10.665699999999999</v>
      </c>
      <c r="V20" s="52" t="s">
        <v>11</v>
      </c>
      <c r="W20" s="139">
        <v>93.930899999999994</v>
      </c>
      <c r="X20" s="143">
        <v>82.293000000000006</v>
      </c>
      <c r="Y20" s="145">
        <v>74.489599999999996</v>
      </c>
      <c r="Z20" s="145">
        <v>67.1875</v>
      </c>
      <c r="AA20" s="145">
        <v>58.229199999999999</v>
      </c>
      <c r="AB20" s="143">
        <v>49.370399999999997</v>
      </c>
      <c r="AC20" s="145">
        <v>29.833300000000001</v>
      </c>
      <c r="AD20" s="145">
        <v>30.708300000000001</v>
      </c>
      <c r="AE20" s="149">
        <v>10.3438</v>
      </c>
      <c r="AF20" s="52" t="s">
        <v>11</v>
      </c>
      <c r="AG20" s="176">
        <v>13.6411</v>
      </c>
      <c r="AH20" s="164">
        <v>30.020800000000001</v>
      </c>
      <c r="AI20" s="145">
        <v>19.9208</v>
      </c>
      <c r="AJ20" s="164">
        <v>67.697900000000004</v>
      </c>
      <c r="AK20" s="145">
        <v>70.729200000000006</v>
      </c>
      <c r="AL20" s="145">
        <v>102.34</v>
      </c>
      <c r="AM20" s="164">
        <v>85.906300000000002</v>
      </c>
      <c r="AN20" s="146">
        <v>55.719299999999997</v>
      </c>
      <c r="AO20" s="52" t="s">
        <v>11</v>
      </c>
      <c r="AP20" s="170">
        <v>2.3252999999999999</v>
      </c>
      <c r="AQ20" s="167">
        <v>2.0308000000000002</v>
      </c>
      <c r="AR20" s="170">
        <v>1.8295999999999999</v>
      </c>
      <c r="AS20" s="236">
        <v>1.7598</v>
      </c>
      <c r="AT20" s="183">
        <v>1.8611</v>
      </c>
      <c r="AU20" s="172">
        <v>1.974</v>
      </c>
      <c r="AV20" s="94"/>
    </row>
    <row r="21" spans="2:48" x14ac:dyDescent="0.2">
      <c r="B21" s="52" t="s">
        <v>12</v>
      </c>
      <c r="C21" s="77">
        <v>0.34123249999999999</v>
      </c>
      <c r="D21" s="220">
        <v>0.1759532</v>
      </c>
      <c r="E21" s="99">
        <v>0.17080680000000001</v>
      </c>
      <c r="F21" s="163">
        <v>0.1106423</v>
      </c>
      <c r="G21" s="101">
        <v>0.51588520000000004</v>
      </c>
      <c r="H21" s="97">
        <v>0.44668400000000003</v>
      </c>
      <c r="I21" s="220">
        <v>0.1801325</v>
      </c>
      <c r="J21" s="220">
        <v>0.2310527</v>
      </c>
      <c r="K21" s="101">
        <v>0.54845010000000005</v>
      </c>
      <c r="L21" s="53">
        <v>0.39038279999999997</v>
      </c>
      <c r="M21" s="99">
        <v>0.25412770000000001</v>
      </c>
      <c r="N21" s="99">
        <v>0.2126083</v>
      </c>
      <c r="O21" s="54">
        <v>7.0902400000000004E-2</v>
      </c>
      <c r="P21" s="101">
        <v>0.75587789999999999</v>
      </c>
      <c r="Q21" s="77">
        <v>0.27434180000000002</v>
      </c>
      <c r="R21" s="99">
        <v>0.32158199999999998</v>
      </c>
      <c r="S21" s="97">
        <v>0.1283801</v>
      </c>
      <c r="T21" s="101">
        <v>0.54638010000000004</v>
      </c>
      <c r="U21" s="101">
        <v>1.6137815</v>
      </c>
      <c r="V21" s="52" t="s">
        <v>12</v>
      </c>
      <c r="W21" s="139">
        <v>5.8902698999999998</v>
      </c>
      <c r="X21" s="143">
        <v>18.496858100000001</v>
      </c>
      <c r="Y21" s="145">
        <v>28.8133594</v>
      </c>
      <c r="Z21" s="145">
        <v>42.8275747</v>
      </c>
      <c r="AA21" s="145">
        <v>53.560294300000002</v>
      </c>
      <c r="AB21" s="143">
        <v>47.485391300000003</v>
      </c>
      <c r="AC21" s="145">
        <v>46.7538719</v>
      </c>
      <c r="AD21" s="145">
        <v>47.4355957</v>
      </c>
      <c r="AE21" s="149">
        <v>19.741191499999999</v>
      </c>
      <c r="AF21" s="52" t="s">
        <v>12</v>
      </c>
      <c r="AG21" s="176">
        <v>19.799493999999999</v>
      </c>
      <c r="AH21" s="164">
        <v>39.121173400000004</v>
      </c>
      <c r="AI21" s="145">
        <v>32.544291999999999</v>
      </c>
      <c r="AJ21" s="164">
        <v>25.429363800000001</v>
      </c>
      <c r="AK21" s="145">
        <v>33.625375599999998</v>
      </c>
      <c r="AL21" s="145">
        <v>15.759769800000001</v>
      </c>
      <c r="AM21" s="164">
        <v>25.402285500000001</v>
      </c>
      <c r="AN21" s="146">
        <v>19.149894799999998</v>
      </c>
      <c r="AO21" s="52" t="s">
        <v>12</v>
      </c>
      <c r="AP21" s="170">
        <v>0.69178200000000001</v>
      </c>
      <c r="AQ21" s="167">
        <v>0.86000770000000004</v>
      </c>
      <c r="AR21" s="170">
        <v>0.77097400000000005</v>
      </c>
      <c r="AS21" s="236">
        <v>1.2510892</v>
      </c>
      <c r="AT21" s="183">
        <v>0.98835490000000004</v>
      </c>
      <c r="AU21" s="172">
        <v>0.64006680000000005</v>
      </c>
      <c r="AV21" s="94"/>
    </row>
    <row r="22" spans="2:48" ht="10.5" thickBot="1" x14ac:dyDescent="0.25">
      <c r="B22" s="55" t="s">
        <v>13</v>
      </c>
      <c r="C22" s="78">
        <v>17.829810798145491</v>
      </c>
      <c r="D22" s="237">
        <v>11.356318409150928</v>
      </c>
      <c r="E22" s="100">
        <v>11.478872434131214</v>
      </c>
      <c r="F22" s="136">
        <v>18.621185420227693</v>
      </c>
      <c r="G22" s="102">
        <v>9.2965455295931605</v>
      </c>
      <c r="H22" s="98">
        <v>19.058347007702132</v>
      </c>
      <c r="I22" s="237">
        <v>8.3026239127605628</v>
      </c>
      <c r="J22" s="237">
        <v>14.003980479935162</v>
      </c>
      <c r="K22" s="102">
        <v>8.8824684432013559</v>
      </c>
      <c r="L22" s="56">
        <v>16.390650000000001</v>
      </c>
      <c r="M22" s="100">
        <v>23.565100000000001</v>
      </c>
      <c r="N22" s="100">
        <v>40.630949999999999</v>
      </c>
      <c r="O22" s="57">
        <v>41.583689999999997</v>
      </c>
      <c r="P22" s="102">
        <v>18.084499999999998</v>
      </c>
      <c r="Q22" s="78">
        <f>SQRT(0.02362)/Q20*100</f>
        <v>27.978881417714362</v>
      </c>
      <c r="R22" s="100">
        <f>SQRT(0.03246)/R20*100</f>
        <v>27.531569311970532</v>
      </c>
      <c r="S22" s="237">
        <f>SQRT(0.005122)/S20*100</f>
        <v>25.864889533910933</v>
      </c>
      <c r="T22" s="102">
        <f>SQRT(0.09369)/T20*100</f>
        <v>20.778509441072092</v>
      </c>
      <c r="U22" s="102">
        <f>SQRT(0.8174)/U20*100</f>
        <v>8.4767222421749775</v>
      </c>
      <c r="V22" s="55" t="s">
        <v>13</v>
      </c>
      <c r="W22" s="78">
        <v>3.6441170503028619</v>
      </c>
      <c r="X22" s="237">
        <v>13.046537043550821</v>
      </c>
      <c r="Y22" s="100">
        <v>22.39507</v>
      </c>
      <c r="Z22" s="100">
        <v>36.374139999999997</v>
      </c>
      <c r="AA22" s="100">
        <v>53.499110000000002</v>
      </c>
      <c r="AB22" s="237">
        <v>54.361199999999997</v>
      </c>
      <c r="AC22" s="100">
        <f>SQRT(686.06)/AC20*100</f>
        <v>87.797015709612609</v>
      </c>
      <c r="AD22" s="100">
        <f>SQRT(706.21)/AD20*100</f>
        <v>86.538857391928772</v>
      </c>
      <c r="AE22" s="57">
        <f>SQRT(122.31)/AE20*100</f>
        <v>106.91801035112876</v>
      </c>
      <c r="AF22" s="55" t="s">
        <v>13</v>
      </c>
      <c r="AG22" s="250">
        <v>84.217950691839562</v>
      </c>
      <c r="AH22" s="98">
        <v>75.901308499806447</v>
      </c>
      <c r="AI22" s="100">
        <v>95.154181274701969</v>
      </c>
      <c r="AJ22" s="98">
        <v>21.878790970667307</v>
      </c>
      <c r="AK22" s="100">
        <v>26.44773</v>
      </c>
      <c r="AL22" s="100">
        <v>8.9076640000000005</v>
      </c>
      <c r="AM22" s="57">
        <f>SQRT(202.52)/AM20*100</f>
        <v>16.565667688837923</v>
      </c>
      <c r="AN22" s="102">
        <f>SQRT(115.1)/AN20*100</f>
        <v>19.254489567623928</v>
      </c>
      <c r="AO22" s="55" t="s">
        <v>13</v>
      </c>
      <c r="AP22" s="98">
        <v>17.271823530747174</v>
      </c>
      <c r="AQ22" s="100">
        <v>24.601134521955476</v>
      </c>
      <c r="AR22" s="98">
        <v>24.449354226437521</v>
      </c>
      <c r="AS22" s="237">
        <v>38.524259999999998</v>
      </c>
      <c r="AT22" s="57">
        <f>SQRT(0.3066)/AT20*100</f>
        <v>29.752013755106393</v>
      </c>
      <c r="AU22" s="102">
        <f>SQRT(0.1275)/AU20*100</f>
        <v>18.088724489723532</v>
      </c>
      <c r="AV22" s="106"/>
    </row>
    <row r="23" spans="2:48" ht="11.25" customHeight="1" x14ac:dyDescent="0.2">
      <c r="B23" s="297" t="s">
        <v>233</v>
      </c>
      <c r="C23" s="298"/>
      <c r="D23" s="298"/>
      <c r="E23" s="298"/>
      <c r="F23" s="298"/>
      <c r="G23" s="298"/>
      <c r="H23" s="298"/>
      <c r="I23" s="298"/>
      <c r="J23" s="298"/>
      <c r="K23" s="298"/>
      <c r="L23" s="298"/>
      <c r="M23" s="298"/>
      <c r="N23" s="298"/>
      <c r="O23" s="298"/>
      <c r="P23" s="298"/>
      <c r="Q23" s="298"/>
      <c r="R23" s="298"/>
      <c r="S23" s="298"/>
      <c r="T23" s="298"/>
      <c r="U23" s="298"/>
      <c r="V23" s="298"/>
      <c r="W23" s="298"/>
      <c r="X23" s="298"/>
      <c r="Y23" s="298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  <c r="AT23" s="298"/>
      <c r="AU23" s="298"/>
      <c r="AV23" s="299"/>
    </row>
    <row r="24" spans="2:48" ht="11.25" customHeight="1" x14ac:dyDescent="0.2">
      <c r="B24" s="213" t="s">
        <v>474</v>
      </c>
      <c r="C24" s="214"/>
      <c r="D24" s="214"/>
      <c r="E24" s="214"/>
      <c r="F24" s="214"/>
      <c r="G24" s="214"/>
      <c r="H24" s="214"/>
      <c r="I24" s="214"/>
      <c r="J24" s="214"/>
      <c r="K24" s="214"/>
      <c r="L24" s="214"/>
      <c r="M24" s="214"/>
      <c r="N24" s="214"/>
      <c r="O24" s="214"/>
      <c r="P24" s="214"/>
      <c r="Q24" s="304"/>
      <c r="R24" s="214"/>
      <c r="S24" s="214"/>
      <c r="T24" s="214"/>
      <c r="U24" s="214"/>
      <c r="V24" s="214"/>
      <c r="W24" s="214"/>
      <c r="X24" s="214"/>
      <c r="Y24" s="214"/>
      <c r="Z24" s="214"/>
      <c r="AA24" s="214"/>
      <c r="AB24" s="214"/>
      <c r="AC24" s="214"/>
      <c r="AD24" s="214"/>
      <c r="AE24" s="214"/>
      <c r="AF24" s="214"/>
      <c r="AG24" s="214"/>
      <c r="AH24" s="214"/>
      <c r="AI24" s="214"/>
      <c r="AJ24" s="214"/>
      <c r="AK24" s="214"/>
      <c r="AL24" s="214"/>
      <c r="AM24" s="214"/>
      <c r="AN24" s="214"/>
      <c r="AO24" s="214"/>
      <c r="AP24" s="214"/>
      <c r="AQ24" s="214"/>
      <c r="AR24" s="214"/>
      <c r="AS24" s="214"/>
      <c r="AT24" s="214"/>
      <c r="AU24" s="214"/>
      <c r="AV24" s="300"/>
    </row>
    <row r="25" spans="2:48" ht="11.25" customHeight="1" x14ac:dyDescent="0.2">
      <c r="B25" s="213" t="s">
        <v>373</v>
      </c>
      <c r="C25" s="214"/>
      <c r="D25" s="214"/>
      <c r="E25" s="214"/>
      <c r="F25" s="214"/>
      <c r="G25" s="214"/>
      <c r="H25" s="214"/>
      <c r="I25" s="214"/>
      <c r="J25" s="214"/>
      <c r="K25" s="214"/>
      <c r="L25" s="214"/>
      <c r="M25" s="214"/>
      <c r="N25" s="214"/>
      <c r="O25" s="214"/>
      <c r="P25" s="214"/>
      <c r="Q25" s="214"/>
      <c r="R25" s="214"/>
      <c r="S25" s="214"/>
      <c r="T25" s="214"/>
      <c r="U25" s="214"/>
      <c r="V25" s="214"/>
      <c r="W25" s="214"/>
      <c r="X25" s="214"/>
      <c r="Y25" s="214"/>
      <c r="Z25" s="214"/>
      <c r="AA25" s="214"/>
      <c r="AB25" s="214"/>
      <c r="AC25" s="214"/>
      <c r="AD25" s="214"/>
      <c r="AE25" s="214"/>
      <c r="AF25" s="214"/>
      <c r="AG25" s="214"/>
      <c r="AH25" s="214"/>
      <c r="AI25" s="214"/>
      <c r="AJ25" s="214"/>
      <c r="AK25" s="214"/>
      <c r="AL25" s="214"/>
      <c r="AM25" s="214"/>
      <c r="AN25" s="214"/>
      <c r="AO25" s="214"/>
      <c r="AP25" s="214"/>
      <c r="AQ25" s="214"/>
      <c r="AR25" s="214"/>
      <c r="AS25" s="214"/>
      <c r="AT25" s="214"/>
      <c r="AU25" s="214"/>
      <c r="AV25" s="300"/>
    </row>
    <row r="26" spans="2:48" ht="11.25" customHeight="1" thickBot="1" x14ac:dyDescent="0.25">
      <c r="B26" s="301" t="s">
        <v>626</v>
      </c>
      <c r="C26" s="302"/>
      <c r="D26" s="302"/>
      <c r="E26" s="302"/>
      <c r="F26" s="302"/>
      <c r="G26" s="302"/>
      <c r="H26" s="302"/>
      <c r="I26" s="302"/>
      <c r="J26" s="302"/>
      <c r="K26" s="302"/>
      <c r="L26" s="302"/>
      <c r="M26" s="302"/>
      <c r="N26" s="302"/>
      <c r="O26" s="302"/>
      <c r="P26" s="302"/>
      <c r="Q26" s="302"/>
      <c r="R26" s="302"/>
      <c r="S26" s="302"/>
      <c r="T26" s="302"/>
      <c r="U26" s="302"/>
      <c r="V26" s="302"/>
      <c r="W26" s="302"/>
      <c r="X26" s="302"/>
      <c r="Y26" s="302"/>
      <c r="Z26" s="302"/>
      <c r="AA26" s="302"/>
      <c r="AB26" s="302"/>
      <c r="AC26" s="302"/>
      <c r="AD26" s="302"/>
      <c r="AE26" s="302"/>
      <c r="AF26" s="302"/>
      <c r="AG26" s="302"/>
      <c r="AH26" s="302"/>
      <c r="AI26" s="302"/>
      <c r="AJ26" s="302"/>
      <c r="AK26" s="302"/>
      <c r="AL26" s="302"/>
      <c r="AM26" s="302"/>
      <c r="AN26" s="302"/>
      <c r="AO26" s="302"/>
      <c r="AP26" s="302"/>
      <c r="AQ26" s="302"/>
      <c r="AR26" s="302"/>
      <c r="AS26" s="302"/>
      <c r="AT26" s="302"/>
      <c r="AU26" s="302"/>
      <c r="AV26" s="303"/>
    </row>
    <row r="27" spans="2:48" ht="11.25" customHeight="1" x14ac:dyDescent="0.2">
      <c r="B27" s="162"/>
      <c r="C27" s="162"/>
      <c r="D27" s="162"/>
      <c r="E27" s="162"/>
      <c r="F27" s="162"/>
      <c r="G27" s="162"/>
      <c r="H27" s="162"/>
      <c r="I27" s="162"/>
      <c r="J27" s="162"/>
      <c r="K27" s="162"/>
      <c r="L27" s="162"/>
      <c r="M27" s="162"/>
      <c r="N27" s="162"/>
      <c r="O27" s="162"/>
      <c r="P27" s="162"/>
      <c r="Q27" s="162"/>
      <c r="R27" s="162"/>
    </row>
    <row r="28" spans="2:48" ht="10.5" thickBot="1" x14ac:dyDescent="0.25"/>
    <row r="29" spans="2:48" ht="20.5" thickBot="1" x14ac:dyDescent="0.25">
      <c r="B29" s="47" t="s">
        <v>412</v>
      </c>
      <c r="C29" s="65" t="s">
        <v>410</v>
      </c>
      <c r="D29" s="49" t="s">
        <v>411</v>
      </c>
      <c r="E29" s="50" t="s">
        <v>402</v>
      </c>
      <c r="F29" s="96" t="s">
        <v>490</v>
      </c>
      <c r="G29" s="87" t="s">
        <v>491</v>
      </c>
      <c r="H29" s="87" t="s">
        <v>492</v>
      </c>
      <c r="I29" s="95" t="s">
        <v>493</v>
      </c>
      <c r="J29" s="50" t="s">
        <v>466</v>
      </c>
      <c r="K29" s="87" t="s">
        <v>627</v>
      </c>
      <c r="L29" s="87" t="s">
        <v>628</v>
      </c>
      <c r="M29" s="96" t="s">
        <v>629</v>
      </c>
      <c r="N29" s="50" t="s">
        <v>578</v>
      </c>
      <c r="O29" s="50" t="s">
        <v>682</v>
      </c>
      <c r="P29" s="50" t="s">
        <v>634</v>
      </c>
      <c r="Q29" s="50" t="s">
        <v>150</v>
      </c>
      <c r="R29" s="79" t="s">
        <v>396</v>
      </c>
      <c r="S29" s="46"/>
      <c r="T29" s="46"/>
      <c r="U29" s="46"/>
      <c r="V29" s="46"/>
      <c r="W29" s="46"/>
      <c r="AF29" s="46"/>
      <c r="AO29" s="46"/>
    </row>
    <row r="30" spans="2:48" x14ac:dyDescent="0.2">
      <c r="B30" s="51" t="s">
        <v>7</v>
      </c>
      <c r="C30" s="31">
        <v>1.0874999999999999</v>
      </c>
      <c r="D30" s="28">
        <v>0.94</v>
      </c>
      <c r="E30" s="29">
        <v>2.0274999999999999</v>
      </c>
      <c r="F30" s="32">
        <v>1.1675</v>
      </c>
      <c r="G30" s="30">
        <v>1.2324999999999999</v>
      </c>
      <c r="H30" s="30">
        <v>0.67249999999999999</v>
      </c>
      <c r="I30" s="33">
        <v>0.32250000000000001</v>
      </c>
      <c r="J30" s="33">
        <v>3.395</v>
      </c>
      <c r="K30" s="32">
        <v>0.45750000000000002</v>
      </c>
      <c r="L30" s="30">
        <v>0.44</v>
      </c>
      <c r="M30" s="31">
        <v>0.20749999999999999</v>
      </c>
      <c r="N30" s="29">
        <v>1.105</v>
      </c>
      <c r="O30" s="29">
        <v>2.5507757299999998</v>
      </c>
      <c r="P30" s="29">
        <v>2.5507757299999998</v>
      </c>
      <c r="Q30" s="29">
        <v>9.0786208899999998</v>
      </c>
      <c r="R30" s="94">
        <f t="shared" ref="R30:R41" si="1">Q30/Q$30*100</f>
        <v>100</v>
      </c>
      <c r="S30" s="46"/>
      <c r="T30" s="46"/>
      <c r="U30" s="46"/>
      <c r="V30" s="46"/>
      <c r="W30" s="46"/>
      <c r="AF30" s="46"/>
      <c r="AO30" s="46"/>
    </row>
    <row r="31" spans="2:48" x14ac:dyDescent="0.2">
      <c r="B31" s="52" t="s">
        <v>80</v>
      </c>
      <c r="C31" s="220">
        <v>0.89</v>
      </c>
      <c r="D31" s="54">
        <v>0.86499999999999999</v>
      </c>
      <c r="E31" s="101">
        <v>1.7549999999999999</v>
      </c>
      <c r="F31" s="97">
        <v>1.165</v>
      </c>
      <c r="G31" s="99">
        <v>1.2124999999999999</v>
      </c>
      <c r="H31" s="99">
        <v>0.83499999999999996</v>
      </c>
      <c r="I31" s="163">
        <v>0.36</v>
      </c>
      <c r="J31" s="163">
        <v>3.5724999999999998</v>
      </c>
      <c r="K31" s="97">
        <v>0.54749999999999999</v>
      </c>
      <c r="L31" s="99">
        <v>0.63</v>
      </c>
      <c r="M31" s="220">
        <v>0.25</v>
      </c>
      <c r="N31" s="101">
        <v>1.4275</v>
      </c>
      <c r="O31" s="101">
        <v>2.3311864600000001</v>
      </c>
      <c r="P31" s="101">
        <v>2.3311864600000001</v>
      </c>
      <c r="Q31" s="101">
        <v>9.0877067599999997</v>
      </c>
      <c r="R31" s="94">
        <f t="shared" si="1"/>
        <v>100.10007984814089</v>
      </c>
      <c r="S31" s="46"/>
      <c r="T31" s="46"/>
      <c r="U31" s="46"/>
      <c r="V31" s="46"/>
      <c r="W31" s="46"/>
      <c r="AF31" s="46"/>
      <c r="AO31" s="46"/>
    </row>
    <row r="32" spans="2:48" x14ac:dyDescent="0.2">
      <c r="B32" s="52" t="s">
        <v>5</v>
      </c>
      <c r="C32" s="23">
        <v>1.0625</v>
      </c>
      <c r="D32" s="20">
        <v>0.92500000000000004</v>
      </c>
      <c r="E32" s="21">
        <v>1.9875</v>
      </c>
      <c r="F32" s="24">
        <v>1.4</v>
      </c>
      <c r="G32" s="22">
        <v>1.375</v>
      </c>
      <c r="H32" s="22">
        <v>0.75249999999999995</v>
      </c>
      <c r="I32" s="25">
        <v>0.34250000000000003</v>
      </c>
      <c r="J32" s="25">
        <v>3.87</v>
      </c>
      <c r="K32" s="24">
        <v>0.59</v>
      </c>
      <c r="L32" s="22">
        <v>0.48249999999999998</v>
      </c>
      <c r="M32" s="23">
        <v>0.19500000000000001</v>
      </c>
      <c r="N32" s="21">
        <v>1.2675000000000001</v>
      </c>
      <c r="O32" s="21">
        <v>2.3068420700000001</v>
      </c>
      <c r="P32" s="21">
        <v>2.3068420700000001</v>
      </c>
      <c r="Q32" s="21">
        <v>9.42987325</v>
      </c>
      <c r="R32" s="94">
        <f t="shared" si="1"/>
        <v>103.86900570313384</v>
      </c>
      <c r="S32" s="46"/>
      <c r="T32" s="46"/>
      <c r="U32" s="46"/>
      <c r="V32" s="46"/>
      <c r="W32" s="46"/>
      <c r="AF32" s="46"/>
      <c r="AO32" s="46"/>
    </row>
    <row r="33" spans="2:41" x14ac:dyDescent="0.2">
      <c r="B33" s="52" t="s">
        <v>15</v>
      </c>
      <c r="C33" s="23">
        <v>0.95750000000000002</v>
      </c>
      <c r="D33" s="20">
        <v>0.73250000000000004</v>
      </c>
      <c r="E33" s="21">
        <v>1.69</v>
      </c>
      <c r="F33" s="24">
        <v>1.25</v>
      </c>
      <c r="G33" s="22">
        <v>1.4550000000000001</v>
      </c>
      <c r="H33" s="22">
        <v>0.83499999999999996</v>
      </c>
      <c r="I33" s="25">
        <v>0.36</v>
      </c>
      <c r="J33" s="25">
        <v>3.9</v>
      </c>
      <c r="K33" s="24">
        <v>0.52749999999999997</v>
      </c>
      <c r="L33" s="22">
        <v>0.55000000000000004</v>
      </c>
      <c r="M33" s="23">
        <v>0.2175</v>
      </c>
      <c r="N33" s="21">
        <v>1.2949999999999999</v>
      </c>
      <c r="O33" s="21">
        <v>2.2167196300000001</v>
      </c>
      <c r="P33" s="21">
        <v>2.2167196300000001</v>
      </c>
      <c r="Q33" s="21">
        <v>9.1005720500000002</v>
      </c>
      <c r="R33" s="94">
        <f t="shared" si="1"/>
        <v>100.24178958749317</v>
      </c>
      <c r="S33" s="46"/>
      <c r="T33" s="46"/>
      <c r="U33" s="46"/>
      <c r="V33" s="46"/>
      <c r="W33" s="46"/>
      <c r="AF33" s="46"/>
      <c r="AO33" s="46"/>
    </row>
    <row r="34" spans="2:41" x14ac:dyDescent="0.2">
      <c r="B34" s="52" t="s">
        <v>83</v>
      </c>
      <c r="C34" s="220">
        <v>1.0325</v>
      </c>
      <c r="D34" s="54">
        <v>1.04</v>
      </c>
      <c r="E34" s="101">
        <v>2.0724999999999998</v>
      </c>
      <c r="F34" s="97">
        <v>1.2475000000000001</v>
      </c>
      <c r="G34" s="99">
        <v>1.2575000000000001</v>
      </c>
      <c r="H34" s="99">
        <v>0.78249999999999997</v>
      </c>
      <c r="I34" s="163">
        <v>0.32500000000000001</v>
      </c>
      <c r="J34" s="163">
        <v>3.6124999999999998</v>
      </c>
      <c r="K34" s="97">
        <v>0.53749999999999998</v>
      </c>
      <c r="L34" s="99">
        <v>0.48</v>
      </c>
      <c r="M34" s="220">
        <v>0.14249999999999999</v>
      </c>
      <c r="N34" s="101">
        <v>1.1599999999999999</v>
      </c>
      <c r="O34" s="101">
        <v>2.0524542700000001</v>
      </c>
      <c r="P34" s="101">
        <v>2.0524542700000001</v>
      </c>
      <c r="Q34" s="101">
        <v>8.8986478800000004</v>
      </c>
      <c r="R34" s="94">
        <f t="shared" si="1"/>
        <v>98.017617299140241</v>
      </c>
      <c r="S34" s="46"/>
      <c r="T34" s="46"/>
      <c r="U34" s="46"/>
      <c r="V34" s="46"/>
      <c r="W34" s="46"/>
      <c r="AF34" s="46"/>
      <c r="AO34" s="46"/>
    </row>
    <row r="35" spans="2:41" x14ac:dyDescent="0.2">
      <c r="B35" s="181" t="s">
        <v>116</v>
      </c>
      <c r="C35" s="238">
        <v>1.2</v>
      </c>
      <c r="D35" s="191">
        <v>1.0425</v>
      </c>
      <c r="E35" s="192">
        <v>2.2425000000000002</v>
      </c>
      <c r="F35" s="224">
        <v>1.1475</v>
      </c>
      <c r="G35" s="225">
        <v>1.2849999999999999</v>
      </c>
      <c r="H35" s="225">
        <v>0.76749999999999996</v>
      </c>
      <c r="I35" s="226">
        <v>0.32500000000000001</v>
      </c>
      <c r="J35" s="226">
        <v>3.5249999999999999</v>
      </c>
      <c r="K35" s="224">
        <v>0.5675</v>
      </c>
      <c r="L35" s="225">
        <v>0.52249999999999996</v>
      </c>
      <c r="M35" s="238">
        <v>0.155</v>
      </c>
      <c r="N35" s="192">
        <v>1.2450000000000001</v>
      </c>
      <c r="O35" s="192">
        <v>1.73364305</v>
      </c>
      <c r="P35" s="192">
        <v>1.73364305</v>
      </c>
      <c r="Q35" s="192">
        <v>8.7445009099999993</v>
      </c>
      <c r="R35" s="94">
        <f t="shared" si="1"/>
        <v>96.319705558274492</v>
      </c>
      <c r="S35" s="46"/>
      <c r="T35" s="46"/>
      <c r="U35" s="46"/>
      <c r="V35" s="46"/>
      <c r="W35" s="46"/>
      <c r="AF35" s="46"/>
      <c r="AO35" s="46"/>
    </row>
    <row r="36" spans="2:41" x14ac:dyDescent="0.2">
      <c r="B36" s="52" t="s">
        <v>294</v>
      </c>
      <c r="C36" s="23">
        <v>1.0774999999999999</v>
      </c>
      <c r="D36" s="20">
        <v>0.97250000000000003</v>
      </c>
      <c r="E36" s="21">
        <v>2.0499999999999998</v>
      </c>
      <c r="F36" s="24">
        <v>1.26</v>
      </c>
      <c r="G36" s="22">
        <v>1.325</v>
      </c>
      <c r="H36" s="22">
        <v>0.83499999999999996</v>
      </c>
      <c r="I36" s="25">
        <v>0.35499999999999998</v>
      </c>
      <c r="J36" s="25">
        <v>3.7749999999999999</v>
      </c>
      <c r="K36" s="24">
        <v>0.57999999999999996</v>
      </c>
      <c r="L36" s="22">
        <v>0.53749999999999998</v>
      </c>
      <c r="M36" s="23">
        <v>0.20499999999999999</v>
      </c>
      <c r="N36" s="21">
        <v>1.3225</v>
      </c>
      <c r="O36" s="21">
        <v>2.4249976800000002</v>
      </c>
      <c r="P36" s="21">
        <v>2.4249976800000002</v>
      </c>
      <c r="Q36" s="21">
        <v>9.5742675199999994</v>
      </c>
      <c r="R36" s="94">
        <f t="shared" si="1"/>
        <v>105.45949253752791</v>
      </c>
      <c r="S36" s="46"/>
      <c r="T36" s="46"/>
      <c r="U36" s="46"/>
      <c r="V36" s="46"/>
      <c r="W36" s="46"/>
      <c r="AF36" s="46"/>
      <c r="AO36" s="46"/>
    </row>
    <row r="37" spans="2:41" x14ac:dyDescent="0.2">
      <c r="B37" s="52" t="s">
        <v>407</v>
      </c>
      <c r="C37" s="220">
        <v>1.1100000000000001</v>
      </c>
      <c r="D37" s="54">
        <v>0.95</v>
      </c>
      <c r="E37" s="101">
        <v>2.06</v>
      </c>
      <c r="F37" s="97">
        <v>1.4424999999999999</v>
      </c>
      <c r="G37" s="99">
        <v>1.2849999999999999</v>
      </c>
      <c r="H37" s="99">
        <v>0.74750000000000005</v>
      </c>
      <c r="I37" s="163">
        <v>0.32250000000000001</v>
      </c>
      <c r="J37" s="163">
        <v>3.7974999999999999</v>
      </c>
      <c r="K37" s="97">
        <v>0.52249999999999996</v>
      </c>
      <c r="L37" s="99">
        <v>0.45250000000000001</v>
      </c>
      <c r="M37" s="220">
        <v>0.22500000000000001</v>
      </c>
      <c r="N37" s="101">
        <v>1.2</v>
      </c>
      <c r="O37" s="101">
        <v>2.0844211000000001</v>
      </c>
      <c r="P37" s="101">
        <v>2.0844211000000001</v>
      </c>
      <c r="Q37" s="101">
        <v>9.14144048</v>
      </c>
      <c r="R37" s="94">
        <f t="shared" si="1"/>
        <v>100.6919508013513</v>
      </c>
      <c r="S37" s="46"/>
      <c r="T37" s="46"/>
      <c r="U37" s="46"/>
      <c r="V37" s="46"/>
      <c r="W37" s="46"/>
      <c r="AF37" s="46"/>
      <c r="AO37" s="46"/>
    </row>
    <row r="38" spans="2:41" x14ac:dyDescent="0.2">
      <c r="B38" s="52" t="s">
        <v>408</v>
      </c>
      <c r="C38" s="23">
        <v>1.0625</v>
      </c>
      <c r="D38" s="20">
        <v>0.88249999999999995</v>
      </c>
      <c r="E38" s="21">
        <v>1.9450000000000001</v>
      </c>
      <c r="F38" s="24">
        <v>1.2749999999999999</v>
      </c>
      <c r="G38" s="22">
        <v>1.2124999999999999</v>
      </c>
      <c r="H38" s="22">
        <v>0.76749999999999996</v>
      </c>
      <c r="I38" s="25">
        <v>0.31</v>
      </c>
      <c r="J38" s="25">
        <v>3.5649999999999999</v>
      </c>
      <c r="K38" s="24">
        <v>0.52</v>
      </c>
      <c r="L38" s="22">
        <v>0.51249999999999996</v>
      </c>
      <c r="M38" s="23">
        <v>0.19750000000000001</v>
      </c>
      <c r="N38" s="21">
        <v>1.23</v>
      </c>
      <c r="O38" s="21">
        <v>2.5565537800000002</v>
      </c>
      <c r="P38" s="21">
        <v>2.5565537800000002</v>
      </c>
      <c r="Q38" s="21">
        <v>9.2956920400000005</v>
      </c>
      <c r="R38" s="94">
        <f t="shared" si="1"/>
        <v>102.39101458944168</v>
      </c>
      <c r="S38" s="46"/>
      <c r="T38" s="46"/>
      <c r="U38" s="46"/>
      <c r="V38" s="46"/>
      <c r="W38" s="46"/>
      <c r="AF38" s="46"/>
      <c r="AO38" s="46"/>
    </row>
    <row r="39" spans="2:41" x14ac:dyDescent="0.2">
      <c r="B39" s="52" t="s">
        <v>409</v>
      </c>
      <c r="C39" s="23">
        <v>1.2024999999999999</v>
      </c>
      <c r="D39" s="20">
        <v>1.0549999999999999</v>
      </c>
      <c r="E39" s="21">
        <v>2.2574999999999998</v>
      </c>
      <c r="F39" s="24">
        <v>1.4350000000000001</v>
      </c>
      <c r="G39" s="22">
        <v>1.3425</v>
      </c>
      <c r="H39" s="22">
        <v>0.67</v>
      </c>
      <c r="I39" s="25">
        <v>0.36749999999999999</v>
      </c>
      <c r="J39" s="25">
        <v>3.8149999999999999</v>
      </c>
      <c r="K39" s="24">
        <v>0.47249999999999998</v>
      </c>
      <c r="L39" s="22">
        <v>0.45500000000000002</v>
      </c>
      <c r="M39" s="23">
        <v>0.13500000000000001</v>
      </c>
      <c r="N39" s="21">
        <v>1.0625</v>
      </c>
      <c r="O39" s="21">
        <v>2.5415537800000001</v>
      </c>
      <c r="P39" s="21">
        <v>2.5415537800000001</v>
      </c>
      <c r="Q39" s="21">
        <v>9.6763958599999995</v>
      </c>
      <c r="R39" s="94">
        <f t="shared" si="1"/>
        <v>106.58442485089824</v>
      </c>
      <c r="S39" s="46"/>
      <c r="T39" s="46"/>
      <c r="U39" s="46"/>
      <c r="V39" s="46"/>
      <c r="W39" s="46"/>
      <c r="AF39" s="46"/>
      <c r="AO39" s="46"/>
    </row>
    <row r="40" spans="2:41" x14ac:dyDescent="0.2">
      <c r="B40" s="52" t="s">
        <v>443</v>
      </c>
      <c r="C40" s="220">
        <v>0.97750000000000004</v>
      </c>
      <c r="D40" s="54">
        <v>0.93</v>
      </c>
      <c r="E40" s="101">
        <v>1.9075</v>
      </c>
      <c r="F40" s="97">
        <v>1.385</v>
      </c>
      <c r="G40" s="99">
        <v>1.1475</v>
      </c>
      <c r="H40" s="99">
        <v>0.65249999999999997</v>
      </c>
      <c r="I40" s="163">
        <v>0.34</v>
      </c>
      <c r="J40" s="163">
        <v>3.5249999999999999</v>
      </c>
      <c r="K40" s="97">
        <v>0.42499999999999999</v>
      </c>
      <c r="L40" s="99">
        <v>0.48749999999999999</v>
      </c>
      <c r="M40" s="220">
        <v>0.17249999999999999</v>
      </c>
      <c r="N40" s="101">
        <v>1.085</v>
      </c>
      <c r="O40" s="101">
        <v>2.3520869499999999</v>
      </c>
      <c r="P40" s="101">
        <v>2.3520869499999999</v>
      </c>
      <c r="Q40" s="101">
        <v>8.86921523</v>
      </c>
      <c r="R40" s="94">
        <f t="shared" si="1"/>
        <v>97.693419930876743</v>
      </c>
      <c r="S40" s="46"/>
      <c r="T40" s="46"/>
      <c r="U40" s="46"/>
      <c r="V40" s="46"/>
      <c r="W40" s="46"/>
      <c r="AF40" s="46"/>
      <c r="AO40" s="46"/>
    </row>
    <row r="41" spans="2:41" x14ac:dyDescent="0.2">
      <c r="B41" s="52" t="s">
        <v>450</v>
      </c>
      <c r="C41" s="220">
        <v>1.1325000000000001</v>
      </c>
      <c r="D41" s="54">
        <v>1.1025</v>
      </c>
      <c r="E41" s="101">
        <v>2.2349999999999999</v>
      </c>
      <c r="F41" s="97">
        <v>1.47</v>
      </c>
      <c r="G41" s="99">
        <v>1.4275</v>
      </c>
      <c r="H41" s="99">
        <v>0.75249999999999995</v>
      </c>
      <c r="I41" s="163">
        <v>0.38250000000000001</v>
      </c>
      <c r="J41" s="163">
        <v>4.0324999999999998</v>
      </c>
      <c r="K41" s="97">
        <v>0.63500000000000001</v>
      </c>
      <c r="L41" s="99">
        <v>0.56999999999999995</v>
      </c>
      <c r="M41" s="220">
        <v>0.2225</v>
      </c>
      <c r="N41" s="101">
        <v>1.4275</v>
      </c>
      <c r="O41" s="101">
        <v>2.2237654899999999</v>
      </c>
      <c r="P41" s="101">
        <v>2.2237654899999999</v>
      </c>
      <c r="Q41" s="101">
        <v>9.9205670900000005</v>
      </c>
      <c r="R41" s="94">
        <f t="shared" si="1"/>
        <v>109.27394380932236</v>
      </c>
      <c r="S41" s="46"/>
      <c r="T41" s="46"/>
      <c r="U41" s="46"/>
      <c r="V41" s="46"/>
      <c r="W41" s="46"/>
      <c r="AF41" s="46"/>
      <c r="AO41" s="46"/>
    </row>
    <row r="43" spans="2:41" x14ac:dyDescent="0.2">
      <c r="B43" s="52" t="s">
        <v>11</v>
      </c>
      <c r="C43" s="220">
        <v>1.0660419999999999</v>
      </c>
      <c r="D43" s="54">
        <v>0.953125</v>
      </c>
      <c r="E43" s="101">
        <v>2.0191669999999999</v>
      </c>
      <c r="F43" s="97">
        <v>1.30375</v>
      </c>
      <c r="G43" s="99">
        <v>1.2964580000000001</v>
      </c>
      <c r="H43" s="99">
        <v>0.75583299999999998</v>
      </c>
      <c r="I43" s="163">
        <v>0.34270800000000001</v>
      </c>
      <c r="J43" s="163">
        <v>3.69875</v>
      </c>
      <c r="K43" s="97">
        <v>0.53187499999999999</v>
      </c>
      <c r="L43" s="99">
        <v>0.51</v>
      </c>
      <c r="M43" s="220">
        <v>0.19375000000000001</v>
      </c>
      <c r="N43" s="101">
        <v>1.235625</v>
      </c>
      <c r="O43" s="101">
        <v>2.28125</v>
      </c>
      <c r="P43" s="101">
        <v>2.28125</v>
      </c>
      <c r="Q43" s="101">
        <v>9.2347920000000006</v>
      </c>
      <c r="R43" s="94"/>
      <c r="S43" s="46"/>
      <c r="T43" s="46"/>
      <c r="U43" s="46"/>
      <c r="V43" s="46"/>
      <c r="W43" s="46"/>
      <c r="AF43" s="46"/>
      <c r="AO43" s="46"/>
    </row>
    <row r="44" spans="2:41" x14ac:dyDescent="0.2">
      <c r="B44" s="52" t="s">
        <v>12</v>
      </c>
      <c r="C44" s="220">
        <v>0.1948</v>
      </c>
      <c r="D44" s="54">
        <v>0.24560000000000001</v>
      </c>
      <c r="E44" s="101">
        <v>0.41320000000000001</v>
      </c>
      <c r="F44" s="97">
        <v>0.312</v>
      </c>
      <c r="G44" s="99">
        <v>0.1691</v>
      </c>
      <c r="H44" s="99">
        <v>0.1187</v>
      </c>
      <c r="I44" s="163">
        <v>7.5600000000000001E-2</v>
      </c>
      <c r="J44" s="163">
        <v>0.50549999999999995</v>
      </c>
      <c r="K44" s="97">
        <v>0.1116</v>
      </c>
      <c r="L44" s="99">
        <v>0.1298</v>
      </c>
      <c r="M44" s="220">
        <v>9.11E-2</v>
      </c>
      <c r="N44" s="101">
        <v>0.27100000000000002</v>
      </c>
      <c r="O44" s="101">
        <v>0.60519999999999996</v>
      </c>
      <c r="P44" s="101">
        <v>0.60519999999999996</v>
      </c>
      <c r="Q44" s="101">
        <v>1.2141</v>
      </c>
      <c r="R44" s="94"/>
      <c r="S44" s="46"/>
      <c r="T44" s="46"/>
      <c r="U44" s="46"/>
      <c r="V44" s="46"/>
      <c r="W44" s="46"/>
      <c r="AF44" s="46"/>
      <c r="AO44" s="46"/>
    </row>
    <row r="45" spans="2:41" ht="10.5" thickBot="1" x14ac:dyDescent="0.25">
      <c r="B45" s="55" t="s">
        <v>13</v>
      </c>
      <c r="C45" s="237">
        <v>12.65319</v>
      </c>
      <c r="D45" s="57">
        <v>17.846820000000001</v>
      </c>
      <c r="E45" s="102">
        <v>14.169269999999999</v>
      </c>
      <c r="F45" s="98">
        <v>16.569880000000001</v>
      </c>
      <c r="G45" s="100">
        <v>9.0334730000000008</v>
      </c>
      <c r="H45" s="100">
        <v>10.87438</v>
      </c>
      <c r="I45" s="136">
        <v>15.284369999999999</v>
      </c>
      <c r="J45" s="136">
        <v>9.4629999999999992</v>
      </c>
      <c r="K45" s="98">
        <v>14.526210000000001</v>
      </c>
      <c r="L45" s="100">
        <v>17.627079999999999</v>
      </c>
      <c r="M45" s="237">
        <v>32.547519999999999</v>
      </c>
      <c r="N45" s="102">
        <v>15.18727</v>
      </c>
      <c r="O45" s="102">
        <v>18.344639999999998</v>
      </c>
      <c r="P45" s="102">
        <v>18.344639999999998</v>
      </c>
      <c r="Q45" s="102">
        <v>9.1035570000000003</v>
      </c>
      <c r="R45" s="106"/>
      <c r="S45" s="46"/>
      <c r="T45" s="46"/>
      <c r="U45" s="46"/>
      <c r="V45" s="46"/>
      <c r="W45" s="46"/>
      <c r="AF45" s="46"/>
      <c r="AO45" s="46"/>
    </row>
    <row r="46" spans="2:41" ht="11.25" customHeight="1" thickBot="1" x14ac:dyDescent="0.25">
      <c r="B46" s="320" t="s">
        <v>413</v>
      </c>
      <c r="C46" s="321"/>
      <c r="D46" s="321"/>
      <c r="E46" s="321"/>
      <c r="F46" s="321"/>
      <c r="G46" s="321"/>
      <c r="H46" s="321"/>
      <c r="I46" s="321"/>
      <c r="J46" s="321"/>
      <c r="K46" s="321"/>
      <c r="L46" s="321"/>
      <c r="M46" s="321"/>
      <c r="N46" s="321"/>
      <c r="O46" s="321"/>
      <c r="P46" s="321"/>
      <c r="Q46" s="321"/>
      <c r="R46" s="322"/>
    </row>
    <row r="47" spans="2:41" ht="11.25" customHeight="1" x14ac:dyDescent="0.2">
      <c r="B47" s="162"/>
      <c r="C47" s="162"/>
      <c r="D47" s="162"/>
      <c r="E47" s="162"/>
      <c r="F47" s="162"/>
      <c r="G47" s="162"/>
      <c r="H47" s="162"/>
      <c r="I47" s="162"/>
      <c r="J47" s="162"/>
      <c r="K47" s="162"/>
      <c r="L47" s="162"/>
      <c r="M47" s="218"/>
    </row>
  </sheetData>
  <mergeCells count="1">
    <mergeCell ref="B46:R46"/>
  </mergeCells>
  <conditionalFormatting sqref="W2:AE17">
    <cfRule type="colorScale" priority="56">
      <colorScale>
        <cfvo type="min"/>
        <cfvo type="max"/>
        <color theme="9"/>
        <color rgb="FF63BE7B"/>
      </colorScale>
    </cfRule>
  </conditionalFormatting>
  <conditionalFormatting sqref="AN2:AN17">
    <cfRule type="colorScale" priority="59">
      <colorScale>
        <cfvo type="min"/>
        <cfvo type="percentile" val="50"/>
        <cfvo type="max"/>
        <color rgb="FF63BE7B"/>
        <color rgb="FF92D050"/>
        <color rgb="FFFF66FF"/>
      </colorScale>
    </cfRule>
  </conditionalFormatting>
  <conditionalFormatting sqref="AU2:AU17">
    <cfRule type="colorScale" priority="6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AL56"/>
  <sheetViews>
    <sheetView workbookViewId="0">
      <selection activeCell="V37" sqref="V37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7" width="7.7265625" style="46" customWidth="1"/>
    <col min="18" max="21" width="7.7265625" style="9" customWidth="1"/>
    <col min="22" max="22" width="8.453125" style="9" customWidth="1"/>
    <col min="23" max="50" width="7.7265625" style="9" customWidth="1"/>
    <col min="51" max="257" width="9.1796875" style="9"/>
    <col min="258" max="258" width="3.7265625" style="9" customWidth="1"/>
    <col min="259" max="259" width="30.7265625" style="9" customWidth="1"/>
    <col min="260" max="279" width="6.7265625" style="9" customWidth="1"/>
    <col min="280" max="286" width="5.7265625" style="9" customWidth="1"/>
    <col min="287" max="513" width="9.1796875" style="9"/>
    <col min="514" max="514" width="3.7265625" style="9" customWidth="1"/>
    <col min="515" max="515" width="30.7265625" style="9" customWidth="1"/>
    <col min="516" max="535" width="6.7265625" style="9" customWidth="1"/>
    <col min="536" max="542" width="5.7265625" style="9" customWidth="1"/>
    <col min="543" max="769" width="9.1796875" style="9"/>
    <col min="770" max="770" width="3.7265625" style="9" customWidth="1"/>
    <col min="771" max="771" width="30.7265625" style="9" customWidth="1"/>
    <col min="772" max="791" width="6.7265625" style="9" customWidth="1"/>
    <col min="792" max="798" width="5.7265625" style="9" customWidth="1"/>
    <col min="799" max="1025" width="9.1796875" style="9"/>
    <col min="1026" max="1026" width="3.7265625" style="9" customWidth="1"/>
    <col min="1027" max="1027" width="30.7265625" style="9" customWidth="1"/>
    <col min="1028" max="1047" width="6.7265625" style="9" customWidth="1"/>
    <col min="1048" max="1054" width="5.7265625" style="9" customWidth="1"/>
    <col min="1055" max="1281" width="9.1796875" style="9"/>
    <col min="1282" max="1282" width="3.7265625" style="9" customWidth="1"/>
    <col min="1283" max="1283" width="30.7265625" style="9" customWidth="1"/>
    <col min="1284" max="1303" width="6.7265625" style="9" customWidth="1"/>
    <col min="1304" max="1310" width="5.7265625" style="9" customWidth="1"/>
    <col min="1311" max="1537" width="9.1796875" style="9"/>
    <col min="1538" max="1538" width="3.7265625" style="9" customWidth="1"/>
    <col min="1539" max="1539" width="30.7265625" style="9" customWidth="1"/>
    <col min="1540" max="1559" width="6.7265625" style="9" customWidth="1"/>
    <col min="1560" max="1566" width="5.7265625" style="9" customWidth="1"/>
    <col min="1567" max="1793" width="9.1796875" style="9"/>
    <col min="1794" max="1794" width="3.7265625" style="9" customWidth="1"/>
    <col min="1795" max="1795" width="30.7265625" style="9" customWidth="1"/>
    <col min="1796" max="1815" width="6.7265625" style="9" customWidth="1"/>
    <col min="1816" max="1822" width="5.7265625" style="9" customWidth="1"/>
    <col min="1823" max="2049" width="9.1796875" style="9"/>
    <col min="2050" max="2050" width="3.7265625" style="9" customWidth="1"/>
    <col min="2051" max="2051" width="30.7265625" style="9" customWidth="1"/>
    <col min="2052" max="2071" width="6.7265625" style="9" customWidth="1"/>
    <col min="2072" max="2078" width="5.7265625" style="9" customWidth="1"/>
    <col min="2079" max="2305" width="9.1796875" style="9"/>
    <col min="2306" max="2306" width="3.7265625" style="9" customWidth="1"/>
    <col min="2307" max="2307" width="30.7265625" style="9" customWidth="1"/>
    <col min="2308" max="2327" width="6.7265625" style="9" customWidth="1"/>
    <col min="2328" max="2334" width="5.7265625" style="9" customWidth="1"/>
    <col min="2335" max="2561" width="9.1796875" style="9"/>
    <col min="2562" max="2562" width="3.7265625" style="9" customWidth="1"/>
    <col min="2563" max="2563" width="30.7265625" style="9" customWidth="1"/>
    <col min="2564" max="2583" width="6.7265625" style="9" customWidth="1"/>
    <col min="2584" max="2590" width="5.7265625" style="9" customWidth="1"/>
    <col min="2591" max="2817" width="9.1796875" style="9"/>
    <col min="2818" max="2818" width="3.7265625" style="9" customWidth="1"/>
    <col min="2819" max="2819" width="30.7265625" style="9" customWidth="1"/>
    <col min="2820" max="2839" width="6.7265625" style="9" customWidth="1"/>
    <col min="2840" max="2846" width="5.7265625" style="9" customWidth="1"/>
    <col min="2847" max="3073" width="9.1796875" style="9"/>
    <col min="3074" max="3074" width="3.7265625" style="9" customWidth="1"/>
    <col min="3075" max="3075" width="30.7265625" style="9" customWidth="1"/>
    <col min="3076" max="3095" width="6.7265625" style="9" customWidth="1"/>
    <col min="3096" max="3102" width="5.7265625" style="9" customWidth="1"/>
    <col min="3103" max="3329" width="9.1796875" style="9"/>
    <col min="3330" max="3330" width="3.7265625" style="9" customWidth="1"/>
    <col min="3331" max="3331" width="30.7265625" style="9" customWidth="1"/>
    <col min="3332" max="3351" width="6.7265625" style="9" customWidth="1"/>
    <col min="3352" max="3358" width="5.7265625" style="9" customWidth="1"/>
    <col min="3359" max="3585" width="9.1796875" style="9"/>
    <col min="3586" max="3586" width="3.7265625" style="9" customWidth="1"/>
    <col min="3587" max="3587" width="30.7265625" style="9" customWidth="1"/>
    <col min="3588" max="3607" width="6.7265625" style="9" customWidth="1"/>
    <col min="3608" max="3614" width="5.7265625" style="9" customWidth="1"/>
    <col min="3615" max="3841" width="9.1796875" style="9"/>
    <col min="3842" max="3842" width="3.7265625" style="9" customWidth="1"/>
    <col min="3843" max="3843" width="30.7265625" style="9" customWidth="1"/>
    <col min="3844" max="3863" width="6.7265625" style="9" customWidth="1"/>
    <col min="3864" max="3870" width="5.7265625" style="9" customWidth="1"/>
    <col min="3871" max="4097" width="9.1796875" style="9"/>
    <col min="4098" max="4098" width="3.7265625" style="9" customWidth="1"/>
    <col min="4099" max="4099" width="30.7265625" style="9" customWidth="1"/>
    <col min="4100" max="4119" width="6.7265625" style="9" customWidth="1"/>
    <col min="4120" max="4126" width="5.7265625" style="9" customWidth="1"/>
    <col min="4127" max="4353" width="9.1796875" style="9"/>
    <col min="4354" max="4354" width="3.7265625" style="9" customWidth="1"/>
    <col min="4355" max="4355" width="30.7265625" style="9" customWidth="1"/>
    <col min="4356" max="4375" width="6.7265625" style="9" customWidth="1"/>
    <col min="4376" max="4382" width="5.7265625" style="9" customWidth="1"/>
    <col min="4383" max="4609" width="9.1796875" style="9"/>
    <col min="4610" max="4610" width="3.7265625" style="9" customWidth="1"/>
    <col min="4611" max="4611" width="30.7265625" style="9" customWidth="1"/>
    <col min="4612" max="4631" width="6.7265625" style="9" customWidth="1"/>
    <col min="4632" max="4638" width="5.7265625" style="9" customWidth="1"/>
    <col min="4639" max="4865" width="9.1796875" style="9"/>
    <col min="4866" max="4866" width="3.7265625" style="9" customWidth="1"/>
    <col min="4867" max="4867" width="30.7265625" style="9" customWidth="1"/>
    <col min="4868" max="4887" width="6.7265625" style="9" customWidth="1"/>
    <col min="4888" max="4894" width="5.7265625" style="9" customWidth="1"/>
    <col min="4895" max="5121" width="9.1796875" style="9"/>
    <col min="5122" max="5122" width="3.7265625" style="9" customWidth="1"/>
    <col min="5123" max="5123" width="30.7265625" style="9" customWidth="1"/>
    <col min="5124" max="5143" width="6.7265625" style="9" customWidth="1"/>
    <col min="5144" max="5150" width="5.7265625" style="9" customWidth="1"/>
    <col min="5151" max="5377" width="9.1796875" style="9"/>
    <col min="5378" max="5378" width="3.7265625" style="9" customWidth="1"/>
    <col min="5379" max="5379" width="30.7265625" style="9" customWidth="1"/>
    <col min="5380" max="5399" width="6.7265625" style="9" customWidth="1"/>
    <col min="5400" max="5406" width="5.7265625" style="9" customWidth="1"/>
    <col min="5407" max="5633" width="9.1796875" style="9"/>
    <col min="5634" max="5634" width="3.7265625" style="9" customWidth="1"/>
    <col min="5635" max="5635" width="30.7265625" style="9" customWidth="1"/>
    <col min="5636" max="5655" width="6.7265625" style="9" customWidth="1"/>
    <col min="5656" max="5662" width="5.7265625" style="9" customWidth="1"/>
    <col min="5663" max="5889" width="9.1796875" style="9"/>
    <col min="5890" max="5890" width="3.7265625" style="9" customWidth="1"/>
    <col min="5891" max="5891" width="30.7265625" style="9" customWidth="1"/>
    <col min="5892" max="5911" width="6.7265625" style="9" customWidth="1"/>
    <col min="5912" max="5918" width="5.7265625" style="9" customWidth="1"/>
    <col min="5919" max="6145" width="9.1796875" style="9"/>
    <col min="6146" max="6146" width="3.7265625" style="9" customWidth="1"/>
    <col min="6147" max="6147" width="30.7265625" style="9" customWidth="1"/>
    <col min="6148" max="6167" width="6.7265625" style="9" customWidth="1"/>
    <col min="6168" max="6174" width="5.7265625" style="9" customWidth="1"/>
    <col min="6175" max="6401" width="9.1796875" style="9"/>
    <col min="6402" max="6402" width="3.7265625" style="9" customWidth="1"/>
    <col min="6403" max="6403" width="30.7265625" style="9" customWidth="1"/>
    <col min="6404" max="6423" width="6.7265625" style="9" customWidth="1"/>
    <col min="6424" max="6430" width="5.7265625" style="9" customWidth="1"/>
    <col min="6431" max="6657" width="9.1796875" style="9"/>
    <col min="6658" max="6658" width="3.7265625" style="9" customWidth="1"/>
    <col min="6659" max="6659" width="30.7265625" style="9" customWidth="1"/>
    <col min="6660" max="6679" width="6.7265625" style="9" customWidth="1"/>
    <col min="6680" max="6686" width="5.7265625" style="9" customWidth="1"/>
    <col min="6687" max="6913" width="9.1796875" style="9"/>
    <col min="6914" max="6914" width="3.7265625" style="9" customWidth="1"/>
    <col min="6915" max="6915" width="30.7265625" style="9" customWidth="1"/>
    <col min="6916" max="6935" width="6.7265625" style="9" customWidth="1"/>
    <col min="6936" max="6942" width="5.7265625" style="9" customWidth="1"/>
    <col min="6943" max="7169" width="9.1796875" style="9"/>
    <col min="7170" max="7170" width="3.7265625" style="9" customWidth="1"/>
    <col min="7171" max="7171" width="30.7265625" style="9" customWidth="1"/>
    <col min="7172" max="7191" width="6.7265625" style="9" customWidth="1"/>
    <col min="7192" max="7198" width="5.7265625" style="9" customWidth="1"/>
    <col min="7199" max="7425" width="9.1796875" style="9"/>
    <col min="7426" max="7426" width="3.7265625" style="9" customWidth="1"/>
    <col min="7427" max="7427" width="30.7265625" style="9" customWidth="1"/>
    <col min="7428" max="7447" width="6.7265625" style="9" customWidth="1"/>
    <col min="7448" max="7454" width="5.7265625" style="9" customWidth="1"/>
    <col min="7455" max="7681" width="9.1796875" style="9"/>
    <col min="7682" max="7682" width="3.7265625" style="9" customWidth="1"/>
    <col min="7683" max="7683" width="30.7265625" style="9" customWidth="1"/>
    <col min="7684" max="7703" width="6.7265625" style="9" customWidth="1"/>
    <col min="7704" max="7710" width="5.7265625" style="9" customWidth="1"/>
    <col min="7711" max="7937" width="9.1796875" style="9"/>
    <col min="7938" max="7938" width="3.7265625" style="9" customWidth="1"/>
    <col min="7939" max="7939" width="30.7265625" style="9" customWidth="1"/>
    <col min="7940" max="7959" width="6.7265625" style="9" customWidth="1"/>
    <col min="7960" max="7966" width="5.7265625" style="9" customWidth="1"/>
    <col min="7967" max="8193" width="9.1796875" style="9"/>
    <col min="8194" max="8194" width="3.7265625" style="9" customWidth="1"/>
    <col min="8195" max="8195" width="30.7265625" style="9" customWidth="1"/>
    <col min="8196" max="8215" width="6.7265625" style="9" customWidth="1"/>
    <col min="8216" max="8222" width="5.7265625" style="9" customWidth="1"/>
    <col min="8223" max="8449" width="9.1796875" style="9"/>
    <col min="8450" max="8450" width="3.7265625" style="9" customWidth="1"/>
    <col min="8451" max="8451" width="30.7265625" style="9" customWidth="1"/>
    <col min="8452" max="8471" width="6.7265625" style="9" customWidth="1"/>
    <col min="8472" max="8478" width="5.7265625" style="9" customWidth="1"/>
    <col min="8479" max="8705" width="9.1796875" style="9"/>
    <col min="8706" max="8706" width="3.7265625" style="9" customWidth="1"/>
    <col min="8707" max="8707" width="30.7265625" style="9" customWidth="1"/>
    <col min="8708" max="8727" width="6.7265625" style="9" customWidth="1"/>
    <col min="8728" max="8734" width="5.7265625" style="9" customWidth="1"/>
    <col min="8735" max="8961" width="9.1796875" style="9"/>
    <col min="8962" max="8962" width="3.7265625" style="9" customWidth="1"/>
    <col min="8963" max="8963" width="30.7265625" style="9" customWidth="1"/>
    <col min="8964" max="8983" width="6.7265625" style="9" customWidth="1"/>
    <col min="8984" max="8990" width="5.7265625" style="9" customWidth="1"/>
    <col min="8991" max="9217" width="9.1796875" style="9"/>
    <col min="9218" max="9218" width="3.7265625" style="9" customWidth="1"/>
    <col min="9219" max="9219" width="30.7265625" style="9" customWidth="1"/>
    <col min="9220" max="9239" width="6.7265625" style="9" customWidth="1"/>
    <col min="9240" max="9246" width="5.7265625" style="9" customWidth="1"/>
    <col min="9247" max="9473" width="9.1796875" style="9"/>
    <col min="9474" max="9474" width="3.7265625" style="9" customWidth="1"/>
    <col min="9475" max="9475" width="30.7265625" style="9" customWidth="1"/>
    <col min="9476" max="9495" width="6.7265625" style="9" customWidth="1"/>
    <col min="9496" max="9502" width="5.7265625" style="9" customWidth="1"/>
    <col min="9503" max="9729" width="9.1796875" style="9"/>
    <col min="9730" max="9730" width="3.7265625" style="9" customWidth="1"/>
    <col min="9731" max="9731" width="30.7265625" style="9" customWidth="1"/>
    <col min="9732" max="9751" width="6.7265625" style="9" customWidth="1"/>
    <col min="9752" max="9758" width="5.7265625" style="9" customWidth="1"/>
    <col min="9759" max="9985" width="9.1796875" style="9"/>
    <col min="9986" max="9986" width="3.7265625" style="9" customWidth="1"/>
    <col min="9987" max="9987" width="30.7265625" style="9" customWidth="1"/>
    <col min="9988" max="10007" width="6.7265625" style="9" customWidth="1"/>
    <col min="10008" max="10014" width="5.7265625" style="9" customWidth="1"/>
    <col min="10015" max="10241" width="9.1796875" style="9"/>
    <col min="10242" max="10242" width="3.7265625" style="9" customWidth="1"/>
    <col min="10243" max="10243" width="30.7265625" style="9" customWidth="1"/>
    <col min="10244" max="10263" width="6.7265625" style="9" customWidth="1"/>
    <col min="10264" max="10270" width="5.7265625" style="9" customWidth="1"/>
    <col min="10271" max="10497" width="9.1796875" style="9"/>
    <col min="10498" max="10498" width="3.7265625" style="9" customWidth="1"/>
    <col min="10499" max="10499" width="30.7265625" style="9" customWidth="1"/>
    <col min="10500" max="10519" width="6.7265625" style="9" customWidth="1"/>
    <col min="10520" max="10526" width="5.7265625" style="9" customWidth="1"/>
    <col min="10527" max="10753" width="9.1796875" style="9"/>
    <col min="10754" max="10754" width="3.7265625" style="9" customWidth="1"/>
    <col min="10755" max="10755" width="30.7265625" style="9" customWidth="1"/>
    <col min="10756" max="10775" width="6.7265625" style="9" customWidth="1"/>
    <col min="10776" max="10782" width="5.7265625" style="9" customWidth="1"/>
    <col min="10783" max="11009" width="9.1796875" style="9"/>
    <col min="11010" max="11010" width="3.7265625" style="9" customWidth="1"/>
    <col min="11011" max="11011" width="30.7265625" style="9" customWidth="1"/>
    <col min="11012" max="11031" width="6.7265625" style="9" customWidth="1"/>
    <col min="11032" max="11038" width="5.7265625" style="9" customWidth="1"/>
    <col min="11039" max="11265" width="9.1796875" style="9"/>
    <col min="11266" max="11266" width="3.7265625" style="9" customWidth="1"/>
    <col min="11267" max="11267" width="30.7265625" style="9" customWidth="1"/>
    <col min="11268" max="11287" width="6.7265625" style="9" customWidth="1"/>
    <col min="11288" max="11294" width="5.7265625" style="9" customWidth="1"/>
    <col min="11295" max="11521" width="9.1796875" style="9"/>
    <col min="11522" max="11522" width="3.7265625" style="9" customWidth="1"/>
    <col min="11523" max="11523" width="30.7265625" style="9" customWidth="1"/>
    <col min="11524" max="11543" width="6.7265625" style="9" customWidth="1"/>
    <col min="11544" max="11550" width="5.7265625" style="9" customWidth="1"/>
    <col min="11551" max="11777" width="9.1796875" style="9"/>
    <col min="11778" max="11778" width="3.7265625" style="9" customWidth="1"/>
    <col min="11779" max="11779" width="30.7265625" style="9" customWidth="1"/>
    <col min="11780" max="11799" width="6.7265625" style="9" customWidth="1"/>
    <col min="11800" max="11806" width="5.7265625" style="9" customWidth="1"/>
    <col min="11807" max="12033" width="9.1796875" style="9"/>
    <col min="12034" max="12034" width="3.7265625" style="9" customWidth="1"/>
    <col min="12035" max="12035" width="30.7265625" style="9" customWidth="1"/>
    <col min="12036" max="12055" width="6.7265625" style="9" customWidth="1"/>
    <col min="12056" max="12062" width="5.7265625" style="9" customWidth="1"/>
    <col min="12063" max="12289" width="9.1796875" style="9"/>
    <col min="12290" max="12290" width="3.7265625" style="9" customWidth="1"/>
    <col min="12291" max="12291" width="30.7265625" style="9" customWidth="1"/>
    <col min="12292" max="12311" width="6.7265625" style="9" customWidth="1"/>
    <col min="12312" max="12318" width="5.7265625" style="9" customWidth="1"/>
    <col min="12319" max="12545" width="9.1796875" style="9"/>
    <col min="12546" max="12546" width="3.7265625" style="9" customWidth="1"/>
    <col min="12547" max="12547" width="30.7265625" style="9" customWidth="1"/>
    <col min="12548" max="12567" width="6.7265625" style="9" customWidth="1"/>
    <col min="12568" max="12574" width="5.7265625" style="9" customWidth="1"/>
    <col min="12575" max="12801" width="9.1796875" style="9"/>
    <col min="12802" max="12802" width="3.7265625" style="9" customWidth="1"/>
    <col min="12803" max="12803" width="30.7265625" style="9" customWidth="1"/>
    <col min="12804" max="12823" width="6.7265625" style="9" customWidth="1"/>
    <col min="12824" max="12830" width="5.7265625" style="9" customWidth="1"/>
    <col min="12831" max="13057" width="9.1796875" style="9"/>
    <col min="13058" max="13058" width="3.7265625" style="9" customWidth="1"/>
    <col min="13059" max="13059" width="30.7265625" style="9" customWidth="1"/>
    <col min="13060" max="13079" width="6.7265625" style="9" customWidth="1"/>
    <col min="13080" max="13086" width="5.7265625" style="9" customWidth="1"/>
    <col min="13087" max="13313" width="9.1796875" style="9"/>
    <col min="13314" max="13314" width="3.7265625" style="9" customWidth="1"/>
    <col min="13315" max="13315" width="30.7265625" style="9" customWidth="1"/>
    <col min="13316" max="13335" width="6.7265625" style="9" customWidth="1"/>
    <col min="13336" max="13342" width="5.7265625" style="9" customWidth="1"/>
    <col min="13343" max="13569" width="9.1796875" style="9"/>
    <col min="13570" max="13570" width="3.7265625" style="9" customWidth="1"/>
    <col min="13571" max="13571" width="30.7265625" style="9" customWidth="1"/>
    <col min="13572" max="13591" width="6.7265625" style="9" customWidth="1"/>
    <col min="13592" max="13598" width="5.7265625" style="9" customWidth="1"/>
    <col min="13599" max="13825" width="9.1796875" style="9"/>
    <col min="13826" max="13826" width="3.7265625" style="9" customWidth="1"/>
    <col min="13827" max="13827" width="30.7265625" style="9" customWidth="1"/>
    <col min="13828" max="13847" width="6.7265625" style="9" customWidth="1"/>
    <col min="13848" max="13854" width="5.7265625" style="9" customWidth="1"/>
    <col min="13855" max="14081" width="9.1796875" style="9"/>
    <col min="14082" max="14082" width="3.7265625" style="9" customWidth="1"/>
    <col min="14083" max="14083" width="30.7265625" style="9" customWidth="1"/>
    <col min="14084" max="14103" width="6.7265625" style="9" customWidth="1"/>
    <col min="14104" max="14110" width="5.7265625" style="9" customWidth="1"/>
    <col min="14111" max="14337" width="9.1796875" style="9"/>
    <col min="14338" max="14338" width="3.7265625" style="9" customWidth="1"/>
    <col min="14339" max="14339" width="30.7265625" style="9" customWidth="1"/>
    <col min="14340" max="14359" width="6.7265625" style="9" customWidth="1"/>
    <col min="14360" max="14366" width="5.7265625" style="9" customWidth="1"/>
    <col min="14367" max="14593" width="9.1796875" style="9"/>
    <col min="14594" max="14594" width="3.7265625" style="9" customWidth="1"/>
    <col min="14595" max="14595" width="30.7265625" style="9" customWidth="1"/>
    <col min="14596" max="14615" width="6.7265625" style="9" customWidth="1"/>
    <col min="14616" max="14622" width="5.7265625" style="9" customWidth="1"/>
    <col min="14623" max="14849" width="9.1796875" style="9"/>
    <col min="14850" max="14850" width="3.7265625" style="9" customWidth="1"/>
    <col min="14851" max="14851" width="30.7265625" style="9" customWidth="1"/>
    <col min="14852" max="14871" width="6.7265625" style="9" customWidth="1"/>
    <col min="14872" max="14878" width="5.7265625" style="9" customWidth="1"/>
    <col min="14879" max="15105" width="9.1796875" style="9"/>
    <col min="15106" max="15106" width="3.7265625" style="9" customWidth="1"/>
    <col min="15107" max="15107" width="30.7265625" style="9" customWidth="1"/>
    <col min="15108" max="15127" width="6.7265625" style="9" customWidth="1"/>
    <col min="15128" max="15134" width="5.7265625" style="9" customWidth="1"/>
    <col min="15135" max="15361" width="9.1796875" style="9"/>
    <col min="15362" max="15362" width="3.7265625" style="9" customWidth="1"/>
    <col min="15363" max="15363" width="30.7265625" style="9" customWidth="1"/>
    <col min="15364" max="15383" width="6.7265625" style="9" customWidth="1"/>
    <col min="15384" max="15390" width="5.7265625" style="9" customWidth="1"/>
    <col min="15391" max="15617" width="9.1796875" style="9"/>
    <col min="15618" max="15618" width="3.7265625" style="9" customWidth="1"/>
    <col min="15619" max="15619" width="30.7265625" style="9" customWidth="1"/>
    <col min="15620" max="15639" width="6.7265625" style="9" customWidth="1"/>
    <col min="15640" max="15646" width="5.7265625" style="9" customWidth="1"/>
    <col min="15647" max="15873" width="9.1796875" style="9"/>
    <col min="15874" max="15874" width="3.7265625" style="9" customWidth="1"/>
    <col min="15875" max="15875" width="30.7265625" style="9" customWidth="1"/>
    <col min="15876" max="15895" width="6.7265625" style="9" customWidth="1"/>
    <col min="15896" max="15902" width="5.7265625" style="9" customWidth="1"/>
    <col min="15903" max="16129" width="9.1796875" style="9"/>
    <col min="16130" max="16130" width="3.7265625" style="9" customWidth="1"/>
    <col min="16131" max="16131" width="30.7265625" style="9" customWidth="1"/>
    <col min="16132" max="16151" width="6.7265625" style="9" customWidth="1"/>
    <col min="16152" max="16158" width="5.7265625" style="9" customWidth="1"/>
    <col min="16159" max="16384" width="9.1796875" style="9"/>
  </cols>
  <sheetData>
    <row r="1" spans="2:38" ht="30.5" thickBot="1" x14ac:dyDescent="0.25">
      <c r="B1" s="47" t="s">
        <v>360</v>
      </c>
      <c r="C1" s="64" t="s">
        <v>343</v>
      </c>
      <c r="D1" s="65" t="s">
        <v>366</v>
      </c>
      <c r="E1" s="49" t="s">
        <v>367</v>
      </c>
      <c r="F1" s="50" t="s">
        <v>365</v>
      </c>
      <c r="G1" s="64" t="s">
        <v>434</v>
      </c>
      <c r="H1" s="87" t="s">
        <v>435</v>
      </c>
      <c r="I1" s="87" t="s">
        <v>436</v>
      </c>
      <c r="J1" s="65" t="s">
        <v>437</v>
      </c>
      <c r="K1" s="50" t="s">
        <v>402</v>
      </c>
      <c r="L1" s="64" t="s">
        <v>456</v>
      </c>
      <c r="M1" s="87" t="s">
        <v>457</v>
      </c>
      <c r="N1" s="96" t="s">
        <v>458</v>
      </c>
      <c r="O1" s="50" t="s">
        <v>453</v>
      </c>
      <c r="P1" s="50" t="s">
        <v>150</v>
      </c>
      <c r="Q1" s="251" t="s">
        <v>368</v>
      </c>
      <c r="R1" s="231" t="s">
        <v>369</v>
      </c>
      <c r="S1" s="251" t="s">
        <v>370</v>
      </c>
      <c r="T1" s="231" t="s">
        <v>438</v>
      </c>
      <c r="U1" s="271" t="s">
        <v>439</v>
      </c>
      <c r="V1" s="231" t="s">
        <v>459</v>
      </c>
      <c r="W1" s="231" t="s">
        <v>460</v>
      </c>
      <c r="X1" s="251" t="s">
        <v>461</v>
      </c>
      <c r="Y1" s="64" t="s">
        <v>371</v>
      </c>
      <c r="Z1" s="65" t="s">
        <v>372</v>
      </c>
      <c r="AA1" s="49" t="s">
        <v>440</v>
      </c>
      <c r="AB1" s="50" t="s">
        <v>393</v>
      </c>
      <c r="AC1" s="64" t="s">
        <v>348</v>
      </c>
      <c r="AD1" s="87" t="s">
        <v>374</v>
      </c>
      <c r="AE1" s="96" t="s">
        <v>375</v>
      </c>
      <c r="AF1" s="65" t="s">
        <v>441</v>
      </c>
      <c r="AG1" s="49" t="s">
        <v>462</v>
      </c>
      <c r="AH1" s="50" t="s">
        <v>394</v>
      </c>
      <c r="AI1" s="64" t="s">
        <v>463</v>
      </c>
      <c r="AJ1" s="49" t="s">
        <v>464</v>
      </c>
      <c r="AK1" s="50" t="s">
        <v>465</v>
      </c>
      <c r="AL1" s="79" t="s">
        <v>220</v>
      </c>
    </row>
    <row r="2" spans="2:38" x14ac:dyDescent="0.2">
      <c r="B2" s="51" t="s">
        <v>5</v>
      </c>
      <c r="C2" s="184">
        <v>1.44</v>
      </c>
      <c r="D2" s="235">
        <v>1.31</v>
      </c>
      <c r="E2" s="186">
        <v>0.9425</v>
      </c>
      <c r="F2" s="188">
        <v>3.6924999999999999</v>
      </c>
      <c r="G2" s="254">
        <v>1.8525</v>
      </c>
      <c r="H2" s="234">
        <v>1.0475000000000001</v>
      </c>
      <c r="I2" s="234">
        <v>0.76249999999999996</v>
      </c>
      <c r="J2" s="235">
        <v>1.1499999999999999</v>
      </c>
      <c r="K2" s="188">
        <v>4.8125</v>
      </c>
      <c r="L2" s="184">
        <v>1.5349999999999999</v>
      </c>
      <c r="M2" s="234">
        <v>1.04</v>
      </c>
      <c r="N2" s="254">
        <v>1.1499999999999999</v>
      </c>
      <c r="O2" s="188">
        <v>3.7250000000000001</v>
      </c>
      <c r="P2" s="188">
        <v>12.23</v>
      </c>
      <c r="Q2" s="253">
        <v>99</v>
      </c>
      <c r="R2" s="244">
        <v>88.75</v>
      </c>
      <c r="S2" s="243">
        <v>98.5</v>
      </c>
      <c r="T2" s="244">
        <v>86.25</v>
      </c>
      <c r="U2" s="272">
        <v>91.75</v>
      </c>
      <c r="V2" s="244">
        <v>94.5</v>
      </c>
      <c r="W2" s="244">
        <v>53.75</v>
      </c>
      <c r="X2" s="243">
        <v>20</v>
      </c>
      <c r="Y2" s="245">
        <v>2.5</v>
      </c>
      <c r="Z2" s="248">
        <v>2.125</v>
      </c>
      <c r="AA2" s="255">
        <v>3</v>
      </c>
      <c r="AB2" s="249">
        <v>2.5416666700000001</v>
      </c>
      <c r="AC2" s="247">
        <v>1.75</v>
      </c>
      <c r="AD2" s="246">
        <v>2.6</v>
      </c>
      <c r="AE2" s="247">
        <v>2.4166666700000001</v>
      </c>
      <c r="AF2" s="248">
        <v>1.6666666699999999</v>
      </c>
      <c r="AG2" s="255">
        <v>65.416666699999993</v>
      </c>
      <c r="AH2" s="249">
        <v>2.1033333299999999</v>
      </c>
      <c r="AI2" s="274">
        <v>86.25</v>
      </c>
      <c r="AJ2" s="275">
        <v>65</v>
      </c>
      <c r="AK2" s="263">
        <v>75.625</v>
      </c>
      <c r="AL2" s="94">
        <f t="shared" ref="AL2:AL18" si="0">P2/P$19*100</f>
        <v>114.62043111527649</v>
      </c>
    </row>
    <row r="3" spans="2:38" x14ac:dyDescent="0.2">
      <c r="B3" s="52" t="s">
        <v>294</v>
      </c>
      <c r="C3" s="77">
        <v>1.4524999999999999</v>
      </c>
      <c r="D3" s="220">
        <v>1.4750000000000001</v>
      </c>
      <c r="E3" s="54">
        <v>0.83750000000000002</v>
      </c>
      <c r="F3" s="101">
        <v>3.7650000000000001</v>
      </c>
      <c r="G3" s="97">
        <v>1.7024999999999999</v>
      </c>
      <c r="H3" s="99">
        <v>1.19</v>
      </c>
      <c r="I3" s="99">
        <v>0.70250000000000001</v>
      </c>
      <c r="J3" s="220">
        <v>0.97750000000000004</v>
      </c>
      <c r="K3" s="101">
        <v>4.5724999999999998</v>
      </c>
      <c r="L3" s="77">
        <v>1.5674999999999999</v>
      </c>
      <c r="M3" s="99">
        <v>1.0825</v>
      </c>
      <c r="N3" s="97">
        <v>1.1274999999999999</v>
      </c>
      <c r="O3" s="101">
        <v>3.7774999999999999</v>
      </c>
      <c r="P3" s="101">
        <v>12.115</v>
      </c>
      <c r="Q3" s="176">
        <v>89.5</v>
      </c>
      <c r="R3" s="145">
        <v>78.75</v>
      </c>
      <c r="S3" s="164">
        <v>93.75</v>
      </c>
      <c r="T3" s="145">
        <v>88</v>
      </c>
      <c r="U3" s="143">
        <v>85</v>
      </c>
      <c r="V3" s="145">
        <v>88.75</v>
      </c>
      <c r="W3" s="145">
        <v>48.75</v>
      </c>
      <c r="X3" s="164">
        <v>18.75</v>
      </c>
      <c r="Y3" s="227">
        <v>2.3125</v>
      </c>
      <c r="Z3" s="236">
        <v>1.375</v>
      </c>
      <c r="AA3" s="183">
        <v>1.75</v>
      </c>
      <c r="AB3" s="172">
        <v>1.8125</v>
      </c>
      <c r="AC3" s="170">
        <v>2.25</v>
      </c>
      <c r="AD3" s="167">
        <v>2.4</v>
      </c>
      <c r="AE3" s="170">
        <v>2.8333333299999999</v>
      </c>
      <c r="AF3" s="236">
        <v>2.3333333299999999</v>
      </c>
      <c r="AG3" s="183">
        <v>64.583333300000007</v>
      </c>
      <c r="AH3" s="172">
        <v>2.3466666699999998</v>
      </c>
      <c r="AI3" s="139">
        <v>27.5</v>
      </c>
      <c r="AJ3" s="149">
        <v>17.5</v>
      </c>
      <c r="AK3" s="146">
        <v>22.5</v>
      </c>
      <c r="AL3" s="94">
        <f t="shared" si="0"/>
        <v>113.54264292408622</v>
      </c>
    </row>
    <row r="4" spans="2:38" x14ac:dyDescent="0.2">
      <c r="B4" s="52" t="s">
        <v>295</v>
      </c>
      <c r="C4" s="60">
        <v>1.1775</v>
      </c>
      <c r="D4" s="23">
        <v>1.2675000000000001</v>
      </c>
      <c r="E4" s="20">
        <v>0.85750000000000004</v>
      </c>
      <c r="F4" s="21">
        <v>3.3025000000000002</v>
      </c>
      <c r="G4" s="24">
        <v>1.8574999999999999</v>
      </c>
      <c r="H4" s="22">
        <v>1.18</v>
      </c>
      <c r="I4" s="22">
        <v>0.69750000000000001</v>
      </c>
      <c r="J4" s="23">
        <v>1.105</v>
      </c>
      <c r="K4" s="21">
        <v>4.84</v>
      </c>
      <c r="L4" s="60">
        <v>1.5874999999999999</v>
      </c>
      <c r="M4" s="22">
        <v>1.1325000000000001</v>
      </c>
      <c r="N4" s="24">
        <v>1.1074999999999999</v>
      </c>
      <c r="O4" s="21">
        <v>3.8275000000000001</v>
      </c>
      <c r="P4" s="21">
        <v>11.97</v>
      </c>
      <c r="Q4" s="175">
        <v>97.5</v>
      </c>
      <c r="R4" s="88">
        <v>71.561449999999994</v>
      </c>
      <c r="S4" s="156">
        <v>94.5</v>
      </c>
      <c r="T4" s="88">
        <v>90.5</v>
      </c>
      <c r="U4" s="142">
        <v>90.75</v>
      </c>
      <c r="V4" s="88">
        <v>90</v>
      </c>
      <c r="W4" s="88">
        <v>70</v>
      </c>
      <c r="X4" s="156">
        <v>23.75</v>
      </c>
      <c r="Y4" s="229">
        <v>1.375</v>
      </c>
      <c r="Z4" s="240">
        <v>1.875</v>
      </c>
      <c r="AA4" s="221">
        <v>1.25</v>
      </c>
      <c r="AB4" s="94">
        <v>1.5</v>
      </c>
      <c r="AC4" s="169">
        <v>2</v>
      </c>
      <c r="AD4" s="166">
        <v>2.2999999999999998</v>
      </c>
      <c r="AE4" s="169">
        <v>2.5</v>
      </c>
      <c r="AF4" s="240">
        <v>2.3333333299999999</v>
      </c>
      <c r="AG4" s="221">
        <v>64.583333300000007</v>
      </c>
      <c r="AH4" s="94">
        <v>2.21</v>
      </c>
      <c r="AI4" s="83">
        <v>16.25</v>
      </c>
      <c r="AJ4" s="148">
        <v>10.5</v>
      </c>
      <c r="AK4" s="81">
        <v>13.375</v>
      </c>
      <c r="AL4" s="94">
        <f t="shared" si="0"/>
        <v>112.18369259606374</v>
      </c>
    </row>
    <row r="5" spans="2:38" x14ac:dyDescent="0.2">
      <c r="B5" s="52" t="s">
        <v>83</v>
      </c>
      <c r="C5" s="77">
        <v>1.34</v>
      </c>
      <c r="D5" s="220">
        <v>1.2375</v>
      </c>
      <c r="E5" s="54">
        <v>0.875</v>
      </c>
      <c r="F5" s="101">
        <v>3.4525000000000001</v>
      </c>
      <c r="G5" s="97">
        <v>1.675</v>
      </c>
      <c r="H5" s="99">
        <v>1.0249999999999999</v>
      </c>
      <c r="I5" s="99">
        <v>0.78500000000000003</v>
      </c>
      <c r="J5" s="220">
        <v>1.18</v>
      </c>
      <c r="K5" s="101">
        <v>4.665</v>
      </c>
      <c r="L5" s="77">
        <v>1.4950000000000001</v>
      </c>
      <c r="M5" s="99">
        <v>1.115</v>
      </c>
      <c r="N5" s="97">
        <v>1.2250000000000001</v>
      </c>
      <c r="O5" s="101">
        <v>3.835</v>
      </c>
      <c r="P5" s="101">
        <v>11.952500000000001</v>
      </c>
      <c r="Q5" s="176">
        <v>98.25</v>
      </c>
      <c r="R5" s="145">
        <v>87.5</v>
      </c>
      <c r="S5" s="164">
        <v>95.875</v>
      </c>
      <c r="T5" s="145">
        <v>87.5</v>
      </c>
      <c r="U5" s="143">
        <v>92.5</v>
      </c>
      <c r="V5" s="145">
        <v>87</v>
      </c>
      <c r="W5" s="145">
        <v>53.75</v>
      </c>
      <c r="X5" s="164">
        <v>17.5</v>
      </c>
      <c r="Y5" s="227">
        <v>1.9375</v>
      </c>
      <c r="Z5" s="236">
        <v>1.5</v>
      </c>
      <c r="AA5" s="183">
        <v>1.25</v>
      </c>
      <c r="AB5" s="172">
        <v>1.5625</v>
      </c>
      <c r="AC5" s="170">
        <v>1.875</v>
      </c>
      <c r="AD5" s="167">
        <v>1.9</v>
      </c>
      <c r="AE5" s="170">
        <v>2.5</v>
      </c>
      <c r="AF5" s="236">
        <v>1.8333333300000001</v>
      </c>
      <c r="AG5" s="183">
        <v>63.3333333</v>
      </c>
      <c r="AH5" s="172">
        <v>1.9550000000000001</v>
      </c>
      <c r="AI5" s="139">
        <v>15.5</v>
      </c>
      <c r="AJ5" s="149">
        <v>15</v>
      </c>
      <c r="AK5" s="146">
        <v>15.25</v>
      </c>
      <c r="AL5" s="94">
        <f t="shared" si="0"/>
        <v>112.01968134957826</v>
      </c>
    </row>
    <row r="6" spans="2:38" x14ac:dyDescent="0.2">
      <c r="B6" s="52" t="s">
        <v>130</v>
      </c>
      <c r="C6" s="77">
        <v>1.2250000000000001</v>
      </c>
      <c r="D6" s="220">
        <v>1.2224999999999999</v>
      </c>
      <c r="E6" s="54">
        <v>0.82499999999999996</v>
      </c>
      <c r="F6" s="101">
        <v>3.2725</v>
      </c>
      <c r="G6" s="97">
        <v>1.69</v>
      </c>
      <c r="H6" s="99">
        <v>1.1425000000000001</v>
      </c>
      <c r="I6" s="99">
        <v>0.745</v>
      </c>
      <c r="J6" s="220">
        <v>1.1499999999999999</v>
      </c>
      <c r="K6" s="101">
        <v>4.7275</v>
      </c>
      <c r="L6" s="77">
        <v>1.5825</v>
      </c>
      <c r="M6" s="99">
        <v>1.0649999999999999</v>
      </c>
      <c r="N6" s="97">
        <v>1.2224999999999999</v>
      </c>
      <c r="O6" s="101">
        <v>3.87</v>
      </c>
      <c r="P6" s="101">
        <v>11.87</v>
      </c>
      <c r="Q6" s="176">
        <v>100</v>
      </c>
      <c r="R6" s="145">
        <v>91.25</v>
      </c>
      <c r="S6" s="164">
        <v>95.5</v>
      </c>
      <c r="T6" s="145">
        <v>98</v>
      </c>
      <c r="U6" s="143">
        <v>96.25</v>
      </c>
      <c r="V6" s="145">
        <v>98.75</v>
      </c>
      <c r="W6" s="145">
        <v>65</v>
      </c>
      <c r="X6" s="164">
        <v>22.5</v>
      </c>
      <c r="Y6" s="227">
        <v>2.6875</v>
      </c>
      <c r="Z6" s="236">
        <v>2.125</v>
      </c>
      <c r="AA6" s="183">
        <v>1.75</v>
      </c>
      <c r="AB6" s="172">
        <v>2.1875</v>
      </c>
      <c r="AC6" s="170">
        <v>1.875</v>
      </c>
      <c r="AD6" s="167">
        <v>1.5</v>
      </c>
      <c r="AE6" s="170">
        <v>2.6666666700000001</v>
      </c>
      <c r="AF6" s="236">
        <v>2.1666666700000001</v>
      </c>
      <c r="AG6" s="183">
        <v>65</v>
      </c>
      <c r="AH6" s="172">
        <v>2.0416666700000001</v>
      </c>
      <c r="AI6" s="139">
        <v>23</v>
      </c>
      <c r="AJ6" s="149">
        <v>17.5</v>
      </c>
      <c r="AK6" s="146">
        <v>20.25</v>
      </c>
      <c r="AL6" s="94">
        <f t="shared" si="0"/>
        <v>111.2464854732896</v>
      </c>
    </row>
    <row r="7" spans="2:38" x14ac:dyDescent="0.2">
      <c r="B7" s="52" t="s">
        <v>291</v>
      </c>
      <c r="C7" s="60">
        <v>1.1499999999999999</v>
      </c>
      <c r="D7" s="23">
        <v>1.4225000000000001</v>
      </c>
      <c r="E7" s="20">
        <v>0.79749999999999999</v>
      </c>
      <c r="F7" s="21">
        <v>3.37</v>
      </c>
      <c r="G7" s="24">
        <v>1.6924999999999999</v>
      </c>
      <c r="H7" s="22">
        <v>1.2224999999999999</v>
      </c>
      <c r="I7" s="22">
        <v>0.745</v>
      </c>
      <c r="J7" s="23">
        <v>1.1375</v>
      </c>
      <c r="K7" s="21">
        <v>4.7975000000000003</v>
      </c>
      <c r="L7" s="60">
        <v>1.6174999999999999</v>
      </c>
      <c r="M7" s="22">
        <v>1.0349999999999999</v>
      </c>
      <c r="N7" s="24">
        <v>1.0475000000000001</v>
      </c>
      <c r="O7" s="21">
        <v>3.7</v>
      </c>
      <c r="P7" s="21">
        <v>11.8675</v>
      </c>
      <c r="Q7" s="175">
        <v>100</v>
      </c>
      <c r="R7" s="88">
        <v>91.25</v>
      </c>
      <c r="S7" s="156">
        <v>93.5</v>
      </c>
      <c r="T7" s="88">
        <v>93.75</v>
      </c>
      <c r="U7" s="142">
        <v>94.75</v>
      </c>
      <c r="V7" s="88">
        <v>90</v>
      </c>
      <c r="W7" s="88">
        <v>50</v>
      </c>
      <c r="X7" s="156">
        <v>15</v>
      </c>
      <c r="Y7" s="229">
        <v>2.875</v>
      </c>
      <c r="Z7" s="240">
        <v>2.0024999999999999</v>
      </c>
      <c r="AA7" s="221">
        <v>1.75</v>
      </c>
      <c r="AB7" s="94">
        <v>2.2083333299999999</v>
      </c>
      <c r="AC7" s="169">
        <v>2.3125</v>
      </c>
      <c r="AD7" s="166">
        <v>2.5</v>
      </c>
      <c r="AE7" s="169">
        <v>2.75</v>
      </c>
      <c r="AF7" s="240">
        <v>2.1666666700000001</v>
      </c>
      <c r="AG7" s="221">
        <v>64.166666699999993</v>
      </c>
      <c r="AH7" s="94">
        <v>2.3125</v>
      </c>
      <c r="AI7" s="83">
        <v>45</v>
      </c>
      <c r="AJ7" s="148">
        <v>47.5</v>
      </c>
      <c r="AK7" s="81">
        <v>46.25</v>
      </c>
      <c r="AL7" s="94">
        <f t="shared" si="0"/>
        <v>111.22305529522025</v>
      </c>
    </row>
    <row r="8" spans="2:38" x14ac:dyDescent="0.2">
      <c r="B8" s="52" t="s">
        <v>15</v>
      </c>
      <c r="C8" s="60">
        <v>1.0774999999999999</v>
      </c>
      <c r="D8" s="23">
        <v>1.325</v>
      </c>
      <c r="E8" s="20">
        <v>0.93</v>
      </c>
      <c r="F8" s="21">
        <v>3.3325</v>
      </c>
      <c r="G8" s="24">
        <v>1.7075</v>
      </c>
      <c r="H8" s="22">
        <v>1.2250000000000001</v>
      </c>
      <c r="I8" s="22">
        <v>0.75249999999999995</v>
      </c>
      <c r="J8" s="23">
        <v>1.0425</v>
      </c>
      <c r="K8" s="21">
        <v>4.7275</v>
      </c>
      <c r="L8" s="60">
        <v>1.61</v>
      </c>
      <c r="M8" s="22">
        <v>1.0525</v>
      </c>
      <c r="N8" s="24">
        <v>1.1074999999999999</v>
      </c>
      <c r="O8" s="21">
        <v>3.77</v>
      </c>
      <c r="P8" s="21">
        <v>11.83</v>
      </c>
      <c r="Q8" s="175">
        <v>91.25</v>
      </c>
      <c r="R8" s="88">
        <v>83.75</v>
      </c>
      <c r="S8" s="156">
        <v>96.25</v>
      </c>
      <c r="T8" s="88">
        <v>90.75</v>
      </c>
      <c r="U8" s="142">
        <v>93</v>
      </c>
      <c r="V8" s="88">
        <v>90</v>
      </c>
      <c r="W8" s="88">
        <v>60</v>
      </c>
      <c r="X8" s="156">
        <v>22.5</v>
      </c>
      <c r="Y8" s="229">
        <v>2.125</v>
      </c>
      <c r="Z8" s="240">
        <v>1.75</v>
      </c>
      <c r="AA8" s="221">
        <v>1.25</v>
      </c>
      <c r="AB8" s="94">
        <v>1.7083333300000001</v>
      </c>
      <c r="AC8" s="169">
        <v>1.75</v>
      </c>
      <c r="AD8" s="166">
        <v>2.2999999999999998</v>
      </c>
      <c r="AE8" s="169">
        <v>2.5</v>
      </c>
      <c r="AF8" s="240">
        <v>2.3333333299999999</v>
      </c>
      <c r="AG8" s="221">
        <v>65</v>
      </c>
      <c r="AH8" s="94">
        <v>2.1766666699999999</v>
      </c>
      <c r="AI8" s="83">
        <v>42.5</v>
      </c>
      <c r="AJ8" s="148">
        <v>38.75</v>
      </c>
      <c r="AK8" s="81">
        <v>40.625</v>
      </c>
      <c r="AL8" s="94">
        <f t="shared" si="0"/>
        <v>110.87160262417994</v>
      </c>
    </row>
    <row r="9" spans="2:38" x14ac:dyDescent="0.2">
      <c r="B9" s="52" t="s">
        <v>362</v>
      </c>
      <c r="C9" s="77">
        <v>1.125</v>
      </c>
      <c r="D9" s="220">
        <v>1.2</v>
      </c>
      <c r="E9" s="54">
        <v>0.85499999999999998</v>
      </c>
      <c r="F9" s="101">
        <v>3.18</v>
      </c>
      <c r="G9" s="97">
        <v>1.6825000000000001</v>
      </c>
      <c r="H9" s="99">
        <v>1.2375</v>
      </c>
      <c r="I9" s="99">
        <v>0.76</v>
      </c>
      <c r="J9" s="220">
        <v>1.1074999999999999</v>
      </c>
      <c r="K9" s="101">
        <v>4.7874999999999996</v>
      </c>
      <c r="L9" s="77">
        <v>1.4724999999999999</v>
      </c>
      <c r="M9" s="99">
        <v>1.2524999999999999</v>
      </c>
      <c r="N9" s="97">
        <v>1.1025</v>
      </c>
      <c r="O9" s="101">
        <v>3.8275000000000001</v>
      </c>
      <c r="P9" s="101">
        <v>11.795</v>
      </c>
      <c r="Q9" s="176">
        <v>100</v>
      </c>
      <c r="R9" s="145">
        <v>90</v>
      </c>
      <c r="S9" s="164">
        <v>95.5</v>
      </c>
      <c r="T9" s="145">
        <v>95</v>
      </c>
      <c r="U9" s="143">
        <v>93.5</v>
      </c>
      <c r="V9" s="145">
        <v>94.5</v>
      </c>
      <c r="W9" s="145">
        <v>81.25</v>
      </c>
      <c r="X9" s="164">
        <v>43.75</v>
      </c>
      <c r="Y9" s="227">
        <v>2.875</v>
      </c>
      <c r="Z9" s="236">
        <v>1.75</v>
      </c>
      <c r="AA9" s="183">
        <v>1.5</v>
      </c>
      <c r="AB9" s="172">
        <v>2.0416666700000001</v>
      </c>
      <c r="AC9" s="170">
        <v>1.625</v>
      </c>
      <c r="AD9" s="167">
        <v>1.9</v>
      </c>
      <c r="AE9" s="170">
        <v>2.8333333299999999</v>
      </c>
      <c r="AF9" s="236">
        <v>2.5</v>
      </c>
      <c r="AG9" s="183">
        <v>64.583333300000007</v>
      </c>
      <c r="AH9" s="172">
        <v>2.1549999999999998</v>
      </c>
      <c r="AI9" s="139">
        <v>30</v>
      </c>
      <c r="AJ9" s="149">
        <v>40</v>
      </c>
      <c r="AK9" s="146">
        <v>35</v>
      </c>
      <c r="AL9" s="94">
        <f t="shared" si="0"/>
        <v>110.543580131209</v>
      </c>
    </row>
    <row r="10" spans="2:38" x14ac:dyDescent="0.2">
      <c r="B10" s="52" t="s">
        <v>118</v>
      </c>
      <c r="C10" s="77">
        <v>1.0925</v>
      </c>
      <c r="D10" s="220">
        <v>1.1775</v>
      </c>
      <c r="E10" s="54">
        <v>0.77249999999999996</v>
      </c>
      <c r="F10" s="101">
        <v>3.0425</v>
      </c>
      <c r="G10" s="97">
        <v>1.5974999999999999</v>
      </c>
      <c r="H10" s="99">
        <v>1.1174999999999999</v>
      </c>
      <c r="I10" s="99">
        <v>0.76749999999999996</v>
      </c>
      <c r="J10" s="220">
        <v>1.2150000000000001</v>
      </c>
      <c r="K10" s="101">
        <v>4.6974999999999998</v>
      </c>
      <c r="L10" s="77">
        <v>1.7275</v>
      </c>
      <c r="M10" s="99">
        <v>1.1850000000000001</v>
      </c>
      <c r="N10" s="97">
        <v>1.135</v>
      </c>
      <c r="O10" s="101">
        <v>4.0475000000000003</v>
      </c>
      <c r="P10" s="101">
        <v>11.7875</v>
      </c>
      <c r="Q10" s="176">
        <v>97.5</v>
      </c>
      <c r="R10" s="145">
        <v>90</v>
      </c>
      <c r="S10" s="164">
        <v>97</v>
      </c>
      <c r="T10" s="145">
        <v>89</v>
      </c>
      <c r="U10" s="143">
        <v>91.25</v>
      </c>
      <c r="V10" s="145">
        <v>85</v>
      </c>
      <c r="W10" s="145">
        <v>57.5</v>
      </c>
      <c r="X10" s="164">
        <v>35</v>
      </c>
      <c r="Y10" s="227">
        <v>2.125</v>
      </c>
      <c r="Z10" s="236">
        <v>1.875</v>
      </c>
      <c r="AA10" s="183">
        <v>2</v>
      </c>
      <c r="AB10" s="172">
        <v>2</v>
      </c>
      <c r="AC10" s="170">
        <v>1.75</v>
      </c>
      <c r="AD10" s="167">
        <v>1.9</v>
      </c>
      <c r="AE10" s="170">
        <v>2.25</v>
      </c>
      <c r="AF10" s="236">
        <v>1.5</v>
      </c>
      <c r="AG10" s="183">
        <v>65.833333300000007</v>
      </c>
      <c r="AH10" s="172">
        <v>1.9133333299999999</v>
      </c>
      <c r="AI10" s="139">
        <v>25</v>
      </c>
      <c r="AJ10" s="149">
        <v>11.25</v>
      </c>
      <c r="AK10" s="146">
        <v>18.125</v>
      </c>
      <c r="AL10" s="94">
        <f t="shared" si="0"/>
        <v>110.47328959700093</v>
      </c>
    </row>
    <row r="11" spans="2:38" x14ac:dyDescent="0.2">
      <c r="B11" s="52" t="s">
        <v>116</v>
      </c>
      <c r="C11" s="60">
        <v>1.0925</v>
      </c>
      <c r="D11" s="23">
        <v>1.2575000000000001</v>
      </c>
      <c r="E11" s="20">
        <v>0.91249999999999998</v>
      </c>
      <c r="F11" s="21">
        <v>3.2625000000000002</v>
      </c>
      <c r="G11" s="24">
        <v>1.98</v>
      </c>
      <c r="H11" s="22">
        <v>1.1575</v>
      </c>
      <c r="I11" s="22">
        <v>0.70499999999999996</v>
      </c>
      <c r="J11" s="23">
        <v>1.0024999999999999</v>
      </c>
      <c r="K11" s="21">
        <v>4.8449999999999998</v>
      </c>
      <c r="L11" s="60">
        <v>1.44</v>
      </c>
      <c r="M11" s="22">
        <v>1.18</v>
      </c>
      <c r="N11" s="24">
        <v>1.0375000000000001</v>
      </c>
      <c r="O11" s="21">
        <v>3.6575000000000002</v>
      </c>
      <c r="P11" s="21">
        <v>11.765000000000001</v>
      </c>
      <c r="Q11" s="175">
        <v>97</v>
      </c>
      <c r="R11" s="88">
        <v>87.5</v>
      </c>
      <c r="S11" s="156">
        <v>94</v>
      </c>
      <c r="T11" s="88">
        <v>93</v>
      </c>
      <c r="U11" s="142">
        <v>95.25</v>
      </c>
      <c r="V11" s="88">
        <v>95.75</v>
      </c>
      <c r="W11" s="88">
        <v>65</v>
      </c>
      <c r="X11" s="156">
        <v>33</v>
      </c>
      <c r="Y11" s="229">
        <v>2.125</v>
      </c>
      <c r="Z11" s="240">
        <v>1.875</v>
      </c>
      <c r="AA11" s="221">
        <v>1.25</v>
      </c>
      <c r="AB11" s="94">
        <v>1.75</v>
      </c>
      <c r="AC11" s="169">
        <v>1.625</v>
      </c>
      <c r="AD11" s="166">
        <v>1.8</v>
      </c>
      <c r="AE11" s="169">
        <v>2.5833333299999999</v>
      </c>
      <c r="AF11" s="240">
        <v>2.1666666700000001</v>
      </c>
      <c r="AG11" s="221">
        <v>64.583333300000007</v>
      </c>
      <c r="AH11" s="94">
        <v>2.0183333299999999</v>
      </c>
      <c r="AI11" s="83">
        <v>18.5</v>
      </c>
      <c r="AJ11" s="148">
        <v>11.25</v>
      </c>
      <c r="AK11" s="81">
        <v>14.875</v>
      </c>
      <c r="AL11" s="94">
        <f t="shared" si="0"/>
        <v>110.26241799437678</v>
      </c>
    </row>
    <row r="12" spans="2:38" x14ac:dyDescent="0.2">
      <c r="B12" s="52" t="s">
        <v>296</v>
      </c>
      <c r="C12" s="77">
        <v>1.1200000000000001</v>
      </c>
      <c r="D12" s="220">
        <v>1.2675000000000001</v>
      </c>
      <c r="E12" s="54">
        <v>0.73250000000000004</v>
      </c>
      <c r="F12" s="101">
        <v>3.12</v>
      </c>
      <c r="G12" s="97">
        <v>1.76</v>
      </c>
      <c r="H12" s="99">
        <v>1.1975</v>
      </c>
      <c r="I12" s="99">
        <v>0.71250000000000002</v>
      </c>
      <c r="J12" s="220">
        <v>1.0525</v>
      </c>
      <c r="K12" s="101">
        <v>4.7225000000000001</v>
      </c>
      <c r="L12" s="77">
        <v>1.64</v>
      </c>
      <c r="M12" s="99">
        <v>1.0774999999999999</v>
      </c>
      <c r="N12" s="97">
        <v>1.0475000000000001</v>
      </c>
      <c r="O12" s="101">
        <v>3.7650000000000001</v>
      </c>
      <c r="P12" s="101">
        <v>11.6075</v>
      </c>
      <c r="Q12" s="176">
        <v>98.75</v>
      </c>
      <c r="R12" s="145">
        <v>88.75</v>
      </c>
      <c r="S12" s="164">
        <v>95.25</v>
      </c>
      <c r="T12" s="145">
        <v>88</v>
      </c>
      <c r="U12" s="143">
        <v>95</v>
      </c>
      <c r="V12" s="145">
        <v>93.75</v>
      </c>
      <c r="W12" s="145">
        <v>65</v>
      </c>
      <c r="X12" s="164">
        <v>21.25</v>
      </c>
      <c r="Y12" s="227">
        <v>1.75</v>
      </c>
      <c r="Z12" s="236">
        <v>1.625</v>
      </c>
      <c r="AA12" s="183">
        <v>1.5</v>
      </c>
      <c r="AB12" s="172">
        <v>1.625</v>
      </c>
      <c r="AC12" s="170">
        <v>2.125</v>
      </c>
      <c r="AD12" s="167">
        <v>2.1</v>
      </c>
      <c r="AE12" s="170">
        <v>2.4166666700000001</v>
      </c>
      <c r="AF12" s="236">
        <v>2.1666666700000001</v>
      </c>
      <c r="AG12" s="183">
        <v>65.416666699999993</v>
      </c>
      <c r="AH12" s="172">
        <v>2.1783333300000001</v>
      </c>
      <c r="AI12" s="139">
        <v>23.75</v>
      </c>
      <c r="AJ12" s="149">
        <v>15</v>
      </c>
      <c r="AK12" s="146">
        <v>19.375</v>
      </c>
      <c r="AL12" s="94">
        <f t="shared" si="0"/>
        <v>108.7863167760075</v>
      </c>
    </row>
    <row r="13" spans="2:38" x14ac:dyDescent="0.2">
      <c r="B13" s="181" t="s">
        <v>364</v>
      </c>
      <c r="C13" s="185">
        <v>1.0549999999999999</v>
      </c>
      <c r="D13" s="211">
        <v>1.4225000000000001</v>
      </c>
      <c r="E13" s="187">
        <v>0.95750000000000002</v>
      </c>
      <c r="F13" s="189">
        <v>3.4350000000000001</v>
      </c>
      <c r="G13" s="210">
        <v>1.7649999999999999</v>
      </c>
      <c r="H13" s="209">
        <v>1.0774999999999999</v>
      </c>
      <c r="I13" s="209">
        <v>0.69</v>
      </c>
      <c r="J13" s="211">
        <v>1.01</v>
      </c>
      <c r="K13" s="189">
        <v>4.5425000000000004</v>
      </c>
      <c r="L13" s="185">
        <v>1.62</v>
      </c>
      <c r="M13" s="209">
        <v>0.89249999999999996</v>
      </c>
      <c r="N13" s="210">
        <v>0.99</v>
      </c>
      <c r="O13" s="189">
        <v>3.5024999999999999</v>
      </c>
      <c r="P13" s="189">
        <v>11.48</v>
      </c>
      <c r="Q13" s="278">
        <v>99.5</v>
      </c>
      <c r="R13" s="257">
        <v>87.5</v>
      </c>
      <c r="S13" s="258">
        <v>97.75</v>
      </c>
      <c r="T13" s="257">
        <v>85</v>
      </c>
      <c r="U13" s="269">
        <v>81.25</v>
      </c>
      <c r="V13" s="257">
        <v>78.75</v>
      </c>
      <c r="W13" s="257">
        <v>30</v>
      </c>
      <c r="X13" s="258">
        <v>6.75</v>
      </c>
      <c r="Y13" s="259">
        <v>2.3125</v>
      </c>
      <c r="Z13" s="261">
        <v>2</v>
      </c>
      <c r="AA13" s="279">
        <v>2.75</v>
      </c>
      <c r="AB13" s="202">
        <v>2.3541666700000001</v>
      </c>
      <c r="AC13" s="270">
        <v>1.75</v>
      </c>
      <c r="AD13" s="260">
        <v>2.2999999999999998</v>
      </c>
      <c r="AE13" s="270">
        <v>2.75</v>
      </c>
      <c r="AF13" s="261">
        <v>2.3333333299999999</v>
      </c>
      <c r="AG13" s="279">
        <v>63.75</v>
      </c>
      <c r="AH13" s="202">
        <v>2.1766666699999999</v>
      </c>
      <c r="AI13" s="256">
        <v>92.5</v>
      </c>
      <c r="AJ13" s="262">
        <v>85</v>
      </c>
      <c r="AK13" s="264">
        <v>88.75</v>
      </c>
      <c r="AL13" s="94">
        <f t="shared" si="0"/>
        <v>107.59137769447049</v>
      </c>
    </row>
    <row r="14" spans="2:38" x14ac:dyDescent="0.2">
      <c r="B14" s="52" t="s">
        <v>117</v>
      </c>
      <c r="C14" s="53">
        <v>1.07</v>
      </c>
      <c r="D14" s="220">
        <v>1.31</v>
      </c>
      <c r="E14" s="54">
        <v>0.78749999999999998</v>
      </c>
      <c r="F14" s="101">
        <v>3.1675</v>
      </c>
      <c r="G14" s="97">
        <v>1.76</v>
      </c>
      <c r="H14" s="99">
        <v>1.0674999999999999</v>
      </c>
      <c r="I14" s="99">
        <v>0.71</v>
      </c>
      <c r="J14" s="220">
        <v>0.99</v>
      </c>
      <c r="K14" s="101">
        <v>4.5274999999999999</v>
      </c>
      <c r="L14" s="77">
        <v>1.5149999999999999</v>
      </c>
      <c r="M14" s="99">
        <v>1.0674999999999999</v>
      </c>
      <c r="N14" s="97">
        <v>1.1499999999999999</v>
      </c>
      <c r="O14" s="101">
        <v>3.7324999999999999</v>
      </c>
      <c r="P14" s="101">
        <v>11.4275</v>
      </c>
      <c r="Q14" s="176">
        <v>98.75</v>
      </c>
      <c r="R14" s="145">
        <v>86.25</v>
      </c>
      <c r="S14" s="164">
        <v>97</v>
      </c>
      <c r="T14" s="145">
        <v>93</v>
      </c>
      <c r="U14" s="143">
        <v>88.75</v>
      </c>
      <c r="V14" s="145">
        <v>93.75</v>
      </c>
      <c r="W14" s="145">
        <v>62.5</v>
      </c>
      <c r="X14" s="164">
        <v>17.5</v>
      </c>
      <c r="Y14" s="227">
        <v>1.9375</v>
      </c>
      <c r="Z14" s="236">
        <v>1.5</v>
      </c>
      <c r="AA14" s="183">
        <v>1.25</v>
      </c>
      <c r="AB14" s="172">
        <v>1.5625</v>
      </c>
      <c r="AC14" s="170">
        <v>1.625</v>
      </c>
      <c r="AD14" s="167">
        <v>2.1</v>
      </c>
      <c r="AE14" s="170">
        <v>2.5</v>
      </c>
      <c r="AF14" s="236">
        <v>2</v>
      </c>
      <c r="AG14" s="183">
        <v>65.833333300000007</v>
      </c>
      <c r="AH14" s="172">
        <v>2.07833333</v>
      </c>
      <c r="AI14" s="139">
        <v>20.5</v>
      </c>
      <c r="AJ14" s="149">
        <v>22.5</v>
      </c>
      <c r="AK14" s="146">
        <v>21.5</v>
      </c>
      <c r="AL14" s="94">
        <f t="shared" si="0"/>
        <v>107.09934395501406</v>
      </c>
    </row>
    <row r="15" spans="2:38" x14ac:dyDescent="0.2">
      <c r="B15" s="52" t="s">
        <v>132</v>
      </c>
      <c r="C15" s="19">
        <v>1.2075</v>
      </c>
      <c r="D15" s="23">
        <v>1.3174999999999999</v>
      </c>
      <c r="E15" s="20">
        <v>0.96</v>
      </c>
      <c r="F15" s="21">
        <v>3.4849999999999999</v>
      </c>
      <c r="G15" s="24">
        <v>1.5225</v>
      </c>
      <c r="H15" s="22">
        <v>1.2649999999999999</v>
      </c>
      <c r="I15" s="22">
        <v>0.67</v>
      </c>
      <c r="J15" s="23">
        <v>1.0425</v>
      </c>
      <c r="K15" s="21">
        <v>4.5</v>
      </c>
      <c r="L15" s="60">
        <v>1.52</v>
      </c>
      <c r="M15" s="22">
        <v>0.89</v>
      </c>
      <c r="N15" s="24">
        <v>0.92749999999999999</v>
      </c>
      <c r="O15" s="21">
        <v>3.3374999999999999</v>
      </c>
      <c r="P15" s="21">
        <v>11.3225</v>
      </c>
      <c r="Q15" s="175">
        <v>100</v>
      </c>
      <c r="R15" s="88">
        <v>86.25</v>
      </c>
      <c r="S15" s="156">
        <v>94</v>
      </c>
      <c r="T15" s="88">
        <v>70</v>
      </c>
      <c r="U15" s="142">
        <v>78.75</v>
      </c>
      <c r="V15" s="88">
        <v>72.5</v>
      </c>
      <c r="W15" s="88">
        <v>20</v>
      </c>
      <c r="X15" s="156">
        <v>9.25</v>
      </c>
      <c r="Y15" s="229">
        <v>3.4375</v>
      </c>
      <c r="Z15" s="240">
        <v>2.375</v>
      </c>
      <c r="AA15" s="221">
        <v>4</v>
      </c>
      <c r="AB15" s="94">
        <v>3.2708333299999999</v>
      </c>
      <c r="AC15" s="169">
        <v>1.75</v>
      </c>
      <c r="AD15" s="166">
        <v>2.7</v>
      </c>
      <c r="AE15" s="169">
        <v>3</v>
      </c>
      <c r="AF15" s="240">
        <v>3</v>
      </c>
      <c r="AG15" s="221">
        <v>67.916666699999993</v>
      </c>
      <c r="AH15" s="94">
        <v>2.6066666700000001</v>
      </c>
      <c r="AI15" s="83">
        <v>95</v>
      </c>
      <c r="AJ15" s="148">
        <v>90</v>
      </c>
      <c r="AK15" s="81">
        <v>92.5</v>
      </c>
      <c r="AL15" s="94">
        <f t="shared" si="0"/>
        <v>106.11527647610122</v>
      </c>
    </row>
    <row r="16" spans="2:38" x14ac:dyDescent="0.2">
      <c r="B16" s="52" t="s">
        <v>80</v>
      </c>
      <c r="C16" s="19">
        <v>1.1825000000000001</v>
      </c>
      <c r="D16" s="23">
        <v>1.165</v>
      </c>
      <c r="E16" s="20">
        <v>0.88500000000000001</v>
      </c>
      <c r="F16" s="21">
        <v>3.2324999999999999</v>
      </c>
      <c r="G16" s="24">
        <v>1.845</v>
      </c>
      <c r="H16" s="22">
        <v>1.1399999999999999</v>
      </c>
      <c r="I16" s="22">
        <v>0.64749999999999996</v>
      </c>
      <c r="J16" s="23">
        <v>0.92500000000000004</v>
      </c>
      <c r="K16" s="21">
        <v>4.5575000000000001</v>
      </c>
      <c r="L16" s="60">
        <v>1.415</v>
      </c>
      <c r="M16" s="22">
        <v>1.0175000000000001</v>
      </c>
      <c r="N16" s="24">
        <v>0.95499999999999996</v>
      </c>
      <c r="O16" s="21">
        <v>3.3875000000000002</v>
      </c>
      <c r="P16" s="21">
        <v>11.1775</v>
      </c>
      <c r="Q16" s="175">
        <v>98.75</v>
      </c>
      <c r="R16" s="88">
        <v>91.25</v>
      </c>
      <c r="S16" s="156">
        <v>97</v>
      </c>
      <c r="T16" s="88">
        <v>89.25</v>
      </c>
      <c r="U16" s="142">
        <v>96</v>
      </c>
      <c r="V16" s="88">
        <v>88.75</v>
      </c>
      <c r="W16" s="88">
        <v>55</v>
      </c>
      <c r="X16" s="156">
        <v>22.5</v>
      </c>
      <c r="Y16" s="229">
        <v>1.9375</v>
      </c>
      <c r="Z16" s="240">
        <v>1.75</v>
      </c>
      <c r="AA16" s="221">
        <v>1.5</v>
      </c>
      <c r="AB16" s="94">
        <v>1.7291666699999999</v>
      </c>
      <c r="AC16" s="169">
        <v>1.875</v>
      </c>
      <c r="AD16" s="166">
        <v>1.7</v>
      </c>
      <c r="AE16" s="169">
        <v>2.75</v>
      </c>
      <c r="AF16" s="240">
        <v>1.5</v>
      </c>
      <c r="AG16" s="221">
        <v>65</v>
      </c>
      <c r="AH16" s="94">
        <v>1.9650000000000001</v>
      </c>
      <c r="AI16" s="83">
        <v>6.75</v>
      </c>
      <c r="AJ16" s="148">
        <v>7.5</v>
      </c>
      <c r="AK16" s="81">
        <v>7.125</v>
      </c>
      <c r="AL16" s="94">
        <f t="shared" si="0"/>
        <v>104.75632614807873</v>
      </c>
    </row>
    <row r="17" spans="2:38" x14ac:dyDescent="0.2">
      <c r="B17" s="52" t="s">
        <v>302</v>
      </c>
      <c r="C17" s="19">
        <v>1.1200000000000001</v>
      </c>
      <c r="D17" s="23">
        <v>1.2450000000000001</v>
      </c>
      <c r="E17" s="20">
        <v>0.75749999999999995</v>
      </c>
      <c r="F17" s="21">
        <v>3.1225000000000001</v>
      </c>
      <c r="G17" s="24">
        <v>1.7024999999999999</v>
      </c>
      <c r="H17" s="22">
        <v>1.0674999999999999</v>
      </c>
      <c r="I17" s="22">
        <v>0.67</v>
      </c>
      <c r="J17" s="23">
        <v>0.95750000000000002</v>
      </c>
      <c r="K17" s="21">
        <v>4.3975</v>
      </c>
      <c r="L17" s="60">
        <v>1.65</v>
      </c>
      <c r="M17" s="22">
        <v>0.98</v>
      </c>
      <c r="N17" s="24">
        <v>0.98499999999999999</v>
      </c>
      <c r="O17" s="21">
        <v>3.6150000000000002</v>
      </c>
      <c r="P17" s="21">
        <v>11.135</v>
      </c>
      <c r="Q17" s="175">
        <v>96.25</v>
      </c>
      <c r="R17" s="88">
        <v>85</v>
      </c>
      <c r="S17" s="156">
        <v>97.5</v>
      </c>
      <c r="T17" s="88">
        <v>87.5</v>
      </c>
      <c r="U17" s="142">
        <v>85.5</v>
      </c>
      <c r="V17" s="88">
        <v>83.75</v>
      </c>
      <c r="W17" s="88">
        <v>57.5</v>
      </c>
      <c r="X17" s="156">
        <v>25</v>
      </c>
      <c r="Y17" s="229">
        <v>2.5</v>
      </c>
      <c r="Z17" s="240">
        <v>2.625</v>
      </c>
      <c r="AA17" s="221">
        <v>2</v>
      </c>
      <c r="AB17" s="94">
        <v>2.375</v>
      </c>
      <c r="AC17" s="169">
        <v>2.125</v>
      </c>
      <c r="AD17" s="166">
        <v>2.1</v>
      </c>
      <c r="AE17" s="169">
        <v>2.1666666700000001</v>
      </c>
      <c r="AF17" s="240">
        <v>1.6666666699999999</v>
      </c>
      <c r="AG17" s="221">
        <v>62.9166667</v>
      </c>
      <c r="AH17" s="94">
        <v>1.9283333300000001</v>
      </c>
      <c r="AI17" s="83">
        <v>63.75</v>
      </c>
      <c r="AJ17" s="148">
        <v>27.5</v>
      </c>
      <c r="AK17" s="81">
        <v>45.625</v>
      </c>
      <c r="AL17" s="94">
        <f t="shared" si="0"/>
        <v>104.35801312089971</v>
      </c>
    </row>
    <row r="18" spans="2:38" x14ac:dyDescent="0.2">
      <c r="B18" s="52" t="s">
        <v>361</v>
      </c>
      <c r="C18" s="19">
        <v>1.1775</v>
      </c>
      <c r="D18" s="23">
        <v>1.1299999999999999</v>
      </c>
      <c r="E18" s="20">
        <v>0.64</v>
      </c>
      <c r="F18" s="21">
        <v>2.9474999999999998</v>
      </c>
      <c r="G18" s="24">
        <v>1.925</v>
      </c>
      <c r="H18" s="22">
        <v>1.2075</v>
      </c>
      <c r="I18" s="22">
        <v>0.61499999999999999</v>
      </c>
      <c r="J18" s="23">
        <v>0.97750000000000004</v>
      </c>
      <c r="K18" s="21">
        <v>4.7249999999999996</v>
      </c>
      <c r="L18" s="60">
        <v>1.5225</v>
      </c>
      <c r="M18" s="22">
        <v>0.98750000000000004</v>
      </c>
      <c r="N18" s="24">
        <v>0.88249999999999995</v>
      </c>
      <c r="O18" s="21">
        <v>3.3925000000000001</v>
      </c>
      <c r="P18" s="21">
        <v>11.065</v>
      </c>
      <c r="Q18" s="175">
        <v>97.5</v>
      </c>
      <c r="R18" s="88">
        <v>88.75</v>
      </c>
      <c r="S18" s="156">
        <v>95.5</v>
      </c>
      <c r="T18" s="88">
        <v>90</v>
      </c>
      <c r="U18" s="142">
        <v>93</v>
      </c>
      <c r="V18" s="88">
        <v>96.846500000000006</v>
      </c>
      <c r="W18" s="88">
        <v>67.5</v>
      </c>
      <c r="X18" s="156">
        <v>13.75</v>
      </c>
      <c r="Y18" s="229">
        <v>1.5625</v>
      </c>
      <c r="Z18" s="240">
        <v>1.5</v>
      </c>
      <c r="AA18" s="221">
        <v>1.5</v>
      </c>
      <c r="AB18" s="94">
        <v>1.5208333300000001</v>
      </c>
      <c r="AC18" s="169">
        <v>1.75</v>
      </c>
      <c r="AD18" s="166">
        <v>1.8</v>
      </c>
      <c r="AE18" s="169">
        <v>1.75</v>
      </c>
      <c r="AF18" s="240">
        <v>1.8333333300000001</v>
      </c>
      <c r="AG18" s="221">
        <v>63.3333333</v>
      </c>
      <c r="AH18" s="94">
        <v>1.76</v>
      </c>
      <c r="AI18" s="83">
        <v>26.224250000000001</v>
      </c>
      <c r="AJ18" s="148">
        <v>23.75</v>
      </c>
      <c r="AK18" s="81">
        <v>24.987124999999999</v>
      </c>
      <c r="AL18" s="94">
        <f t="shared" si="0"/>
        <v>103.70196813495782</v>
      </c>
    </row>
    <row r="19" spans="2:38" x14ac:dyDescent="0.2">
      <c r="B19" s="52" t="s">
        <v>7</v>
      </c>
      <c r="C19" s="53">
        <v>1.08</v>
      </c>
      <c r="D19" s="220">
        <v>1.2775000000000001</v>
      </c>
      <c r="E19" s="54">
        <v>0.67500000000000004</v>
      </c>
      <c r="F19" s="101">
        <v>3.0325000000000002</v>
      </c>
      <c r="G19" s="97">
        <v>1.74</v>
      </c>
      <c r="H19" s="99">
        <v>1.0575000000000001</v>
      </c>
      <c r="I19" s="99">
        <v>0.58499999999999996</v>
      </c>
      <c r="J19" s="220">
        <v>0.88249999999999995</v>
      </c>
      <c r="K19" s="101">
        <v>4.2649999999999997</v>
      </c>
      <c r="L19" s="77">
        <v>1.5075000000000001</v>
      </c>
      <c r="M19" s="99">
        <v>0.8075</v>
      </c>
      <c r="N19" s="97">
        <v>1.0575000000000001</v>
      </c>
      <c r="O19" s="101">
        <v>3.3725000000000001</v>
      </c>
      <c r="P19" s="101">
        <v>10.67</v>
      </c>
      <c r="Q19" s="176">
        <v>67.5</v>
      </c>
      <c r="R19" s="145">
        <v>66.25</v>
      </c>
      <c r="S19" s="164">
        <v>89.25</v>
      </c>
      <c r="T19" s="145">
        <v>84.5</v>
      </c>
      <c r="U19" s="143">
        <v>80</v>
      </c>
      <c r="V19" s="145">
        <v>79.5</v>
      </c>
      <c r="W19" s="145">
        <v>27.5</v>
      </c>
      <c r="X19" s="164">
        <v>15</v>
      </c>
      <c r="Y19" s="227">
        <v>1.375</v>
      </c>
      <c r="Z19" s="236">
        <v>2.375</v>
      </c>
      <c r="AA19" s="183">
        <v>1.75</v>
      </c>
      <c r="AB19" s="172">
        <v>1.8333333300000001</v>
      </c>
      <c r="AC19" s="170">
        <v>1.875</v>
      </c>
      <c r="AD19" s="167">
        <v>1.5</v>
      </c>
      <c r="AE19" s="170">
        <v>2.25</v>
      </c>
      <c r="AF19" s="236">
        <v>2</v>
      </c>
      <c r="AG19" s="183">
        <v>64.166666699999993</v>
      </c>
      <c r="AH19" s="172">
        <v>1.89166667</v>
      </c>
      <c r="AI19" s="139">
        <v>22.5</v>
      </c>
      <c r="AJ19" s="149">
        <v>36.25</v>
      </c>
      <c r="AK19" s="146">
        <v>29.375</v>
      </c>
      <c r="AL19" s="94">
        <f>P19/P$19*100</f>
        <v>100</v>
      </c>
    </row>
    <row r="20" spans="2:38" x14ac:dyDescent="0.2">
      <c r="B20" s="52" t="s">
        <v>363</v>
      </c>
      <c r="C20" s="19">
        <v>1.04</v>
      </c>
      <c r="D20" s="23">
        <v>1.2124999999999999</v>
      </c>
      <c r="E20" s="20">
        <v>0.65</v>
      </c>
      <c r="F20" s="21">
        <v>2.9024999999999999</v>
      </c>
      <c r="G20" s="24">
        <v>1.85</v>
      </c>
      <c r="H20" s="22">
        <v>1.08</v>
      </c>
      <c r="I20" s="22">
        <v>0.52</v>
      </c>
      <c r="J20" s="23">
        <v>0.98</v>
      </c>
      <c r="K20" s="21">
        <v>4.43</v>
      </c>
      <c r="L20" s="60">
        <v>1.4025000000000001</v>
      </c>
      <c r="M20" s="22">
        <v>0.85</v>
      </c>
      <c r="N20" s="24">
        <v>0.84</v>
      </c>
      <c r="O20" s="21">
        <v>3.0924999999999998</v>
      </c>
      <c r="P20" s="21">
        <v>10.425000000000001</v>
      </c>
      <c r="Q20" s="175">
        <v>45</v>
      </c>
      <c r="R20" s="88">
        <v>48.75</v>
      </c>
      <c r="S20" s="156">
        <v>76.25</v>
      </c>
      <c r="T20" s="88">
        <v>77.5</v>
      </c>
      <c r="U20" s="142">
        <v>78.75</v>
      </c>
      <c r="V20" s="88">
        <v>84.5</v>
      </c>
      <c r="W20" s="88">
        <v>30</v>
      </c>
      <c r="X20" s="156">
        <v>13.75</v>
      </c>
      <c r="Y20" s="229">
        <v>1.9375</v>
      </c>
      <c r="Z20" s="240">
        <v>1.75</v>
      </c>
      <c r="AA20" s="221">
        <v>2.25</v>
      </c>
      <c r="AB20" s="94">
        <v>1.9791666699999999</v>
      </c>
      <c r="AC20" s="169">
        <v>1.375</v>
      </c>
      <c r="AD20" s="166">
        <v>1.7</v>
      </c>
      <c r="AE20" s="169">
        <v>1.9166666699999999</v>
      </c>
      <c r="AF20" s="240">
        <v>1.8333333300000001</v>
      </c>
      <c r="AG20" s="221">
        <v>61.6666667</v>
      </c>
      <c r="AH20" s="94">
        <v>1.63166667</v>
      </c>
      <c r="AI20" s="83">
        <v>35</v>
      </c>
      <c r="AJ20" s="148">
        <v>31.25</v>
      </c>
      <c r="AK20" s="81">
        <v>33.125</v>
      </c>
      <c r="AL20" s="94">
        <f>P20/P$19*100</f>
        <v>97.703842549203372</v>
      </c>
    </row>
    <row r="21" spans="2:38" x14ac:dyDescent="0.2">
      <c r="B21" s="52" t="s">
        <v>131</v>
      </c>
      <c r="C21" s="19">
        <v>0.95250000000000001</v>
      </c>
      <c r="D21" s="23">
        <v>1.2124999999999999</v>
      </c>
      <c r="E21" s="20">
        <v>0.42499999999999999</v>
      </c>
      <c r="F21" s="21">
        <v>2.59</v>
      </c>
      <c r="G21" s="24">
        <v>1.7324999999999999</v>
      </c>
      <c r="H21" s="22">
        <v>0.9425</v>
      </c>
      <c r="I21" s="22">
        <v>0.46250000000000002</v>
      </c>
      <c r="J21" s="23">
        <v>1.0625</v>
      </c>
      <c r="K21" s="21">
        <v>4.2</v>
      </c>
      <c r="L21" s="60">
        <v>1.2725</v>
      </c>
      <c r="M21" s="22">
        <v>0.85250000000000004</v>
      </c>
      <c r="N21" s="24">
        <v>1.0275000000000001</v>
      </c>
      <c r="O21" s="21">
        <v>3.1524999999999999</v>
      </c>
      <c r="P21" s="21">
        <v>9.9425000000000008</v>
      </c>
      <c r="Q21" s="175">
        <v>12.5</v>
      </c>
      <c r="R21" s="88">
        <v>8.75</v>
      </c>
      <c r="S21" s="156">
        <v>42.5</v>
      </c>
      <c r="T21" s="88">
        <v>42.5</v>
      </c>
      <c r="U21" s="142">
        <v>57.5</v>
      </c>
      <c r="V21" s="88">
        <v>70</v>
      </c>
      <c r="W21" s="88">
        <v>7.5</v>
      </c>
      <c r="X21" s="156">
        <v>8.75</v>
      </c>
      <c r="Y21" s="229">
        <v>1.75</v>
      </c>
      <c r="Z21" s="240">
        <v>2.125</v>
      </c>
      <c r="AA21" s="221">
        <v>1.75</v>
      </c>
      <c r="AB21" s="94">
        <v>1.875</v>
      </c>
      <c r="AC21" s="169">
        <v>1.5</v>
      </c>
      <c r="AD21" s="166">
        <v>1.1000000000000001</v>
      </c>
      <c r="AE21" s="169">
        <v>1.3333333300000001</v>
      </c>
      <c r="AF21" s="240">
        <v>1.5</v>
      </c>
      <c r="AG21" s="221">
        <v>63.75</v>
      </c>
      <c r="AH21" s="94">
        <v>1.4366666699999999</v>
      </c>
      <c r="AI21" s="83">
        <v>20</v>
      </c>
      <c r="AJ21" s="148">
        <v>37.5</v>
      </c>
      <c r="AK21" s="81">
        <v>28.75</v>
      </c>
      <c r="AL21" s="94">
        <f>P21/P$19*100</f>
        <v>93.181818181818187</v>
      </c>
    </row>
    <row r="22" spans="2:38" x14ac:dyDescent="0.2">
      <c r="B22" s="52"/>
      <c r="C22" s="182"/>
      <c r="D22" s="236"/>
      <c r="E22" s="183"/>
      <c r="F22" s="172"/>
      <c r="G22" s="170"/>
      <c r="H22" s="167"/>
      <c r="I22" s="167"/>
      <c r="J22" s="236"/>
      <c r="K22" s="172"/>
      <c r="L22" s="227"/>
      <c r="M22" s="167"/>
      <c r="N22" s="170"/>
      <c r="O22" s="172"/>
      <c r="P22" s="172"/>
      <c r="Q22" s="179"/>
      <c r="R22" s="167"/>
      <c r="S22" s="170"/>
      <c r="T22" s="167"/>
      <c r="U22" s="236"/>
      <c r="V22" s="167"/>
      <c r="W22" s="167"/>
      <c r="X22" s="170"/>
      <c r="Y22" s="227"/>
      <c r="Z22" s="143"/>
      <c r="AA22" s="149"/>
      <c r="AB22" s="146"/>
      <c r="AC22" s="164"/>
      <c r="AD22" s="145"/>
      <c r="AE22" s="164"/>
      <c r="AF22" s="143"/>
      <c r="AG22" s="149"/>
      <c r="AH22" s="146"/>
      <c r="AI22" s="139"/>
      <c r="AJ22" s="149"/>
      <c r="AK22" s="146"/>
      <c r="AL22" s="94"/>
    </row>
    <row r="23" spans="2:38" x14ac:dyDescent="0.2">
      <c r="B23" s="52" t="s">
        <v>11</v>
      </c>
      <c r="C23" s="77">
        <v>1.1588750000000001</v>
      </c>
      <c r="D23" s="220">
        <v>1.27275</v>
      </c>
      <c r="E23" s="54">
        <v>0.80374999999999996</v>
      </c>
      <c r="F23" s="101">
        <v>3.2353749999999999</v>
      </c>
      <c r="G23" s="97">
        <v>1.752</v>
      </c>
      <c r="H23" s="99">
        <v>1.1323749999999999</v>
      </c>
      <c r="I23" s="99">
        <v>0.68525000000000003</v>
      </c>
      <c r="J23" s="220">
        <v>1.0473749999999999</v>
      </c>
      <c r="K23" s="101">
        <v>4.617</v>
      </c>
      <c r="L23" s="77">
        <v>1.5349999999999999</v>
      </c>
      <c r="M23" s="99">
        <v>1.028125</v>
      </c>
      <c r="N23" s="97">
        <v>1.0562499999999999</v>
      </c>
      <c r="O23" s="101">
        <v>3.6193749999999998</v>
      </c>
      <c r="P23" s="101">
        <v>11.47175</v>
      </c>
      <c r="Q23" s="176">
        <v>89.224999999999994</v>
      </c>
      <c r="R23" s="145">
        <v>79.890569999999997</v>
      </c>
      <c r="S23" s="164">
        <v>91.818749999999994</v>
      </c>
      <c r="T23" s="145">
        <v>85.95</v>
      </c>
      <c r="U23" s="143">
        <v>87.924999999999997</v>
      </c>
      <c r="V23" s="145">
        <v>87.817329999999998</v>
      </c>
      <c r="W23" s="145">
        <v>51.375</v>
      </c>
      <c r="X23" s="164">
        <v>20.262499999999999</v>
      </c>
      <c r="Y23" s="227">
        <v>2.171875</v>
      </c>
      <c r="Z23" s="236">
        <v>1.893875</v>
      </c>
      <c r="AA23" s="183">
        <v>1.85</v>
      </c>
      <c r="AB23" s="172">
        <v>1.971875</v>
      </c>
      <c r="AC23" s="170">
        <v>1.828125</v>
      </c>
      <c r="AD23" s="167">
        <v>2.0099999999999998</v>
      </c>
      <c r="AE23" s="170">
        <v>2.4333330000000002</v>
      </c>
      <c r="AF23" s="236">
        <v>2.0416669999999999</v>
      </c>
      <c r="AG23" s="183">
        <v>64.541669999999996</v>
      </c>
      <c r="AH23" s="172">
        <v>2.044292</v>
      </c>
      <c r="AI23" s="139">
        <v>36.773710000000001</v>
      </c>
      <c r="AJ23" s="149">
        <v>32.524999999999999</v>
      </c>
      <c r="AK23" s="146">
        <v>34.649360000000001</v>
      </c>
      <c r="AL23" s="94"/>
    </row>
    <row r="24" spans="2:38" x14ac:dyDescent="0.2">
      <c r="B24" s="52" t="s">
        <v>12</v>
      </c>
      <c r="C24" s="77">
        <v>0.24110000000000001</v>
      </c>
      <c r="D24" s="220">
        <v>0.23280000000000001</v>
      </c>
      <c r="E24" s="54">
        <v>0.15709999999999999</v>
      </c>
      <c r="F24" s="101">
        <v>0.4899</v>
      </c>
      <c r="G24" s="97">
        <v>0.3009</v>
      </c>
      <c r="H24" s="99">
        <v>0.1789</v>
      </c>
      <c r="I24" s="99">
        <v>0.14130000000000001</v>
      </c>
      <c r="J24" s="220">
        <v>0.22059999999999999</v>
      </c>
      <c r="K24" s="101">
        <v>0.56840000000000002</v>
      </c>
      <c r="L24" s="77">
        <v>0.25750000000000001</v>
      </c>
      <c r="M24" s="99">
        <v>0.21859999999999999</v>
      </c>
      <c r="N24" s="97">
        <v>0.23760000000000001</v>
      </c>
      <c r="O24" s="101">
        <v>0.48420000000000002</v>
      </c>
      <c r="P24" s="101">
        <v>1.1913</v>
      </c>
      <c r="Q24" s="176">
        <v>6.65</v>
      </c>
      <c r="R24" s="145">
        <v>12.272</v>
      </c>
      <c r="S24" s="164">
        <v>7.3806000000000003</v>
      </c>
      <c r="T24" s="145">
        <v>10.502000000000001</v>
      </c>
      <c r="U24" s="143">
        <v>13.541</v>
      </c>
      <c r="V24" s="145">
        <v>14.178000000000001</v>
      </c>
      <c r="W24" s="145">
        <v>27.03</v>
      </c>
      <c r="X24" s="164">
        <v>16.122</v>
      </c>
      <c r="Y24" s="227">
        <v>0.83819999999999995</v>
      </c>
      <c r="Z24" s="236">
        <v>0.7</v>
      </c>
      <c r="AA24" s="183">
        <v>0.74550000000000005</v>
      </c>
      <c r="AB24" s="172">
        <v>0.44940000000000002</v>
      </c>
      <c r="AC24" s="170">
        <v>0.55700000000000005</v>
      </c>
      <c r="AD24" s="167">
        <v>0.61380000000000001</v>
      </c>
      <c r="AE24" s="170">
        <v>0.4703</v>
      </c>
      <c r="AF24" s="236">
        <v>0.74399999999999999</v>
      </c>
      <c r="AG24" s="183">
        <v>4.1896000000000004</v>
      </c>
      <c r="AH24" s="172">
        <v>0.36420000000000002</v>
      </c>
      <c r="AI24" s="139">
        <v>21.776</v>
      </c>
      <c r="AJ24" s="149">
        <v>22.28</v>
      </c>
      <c r="AK24" s="146">
        <v>17.154</v>
      </c>
      <c r="AL24" s="94"/>
    </row>
    <row r="25" spans="2:38" ht="10.5" thickBot="1" x14ac:dyDescent="0.25">
      <c r="B25" s="55" t="s">
        <v>13</v>
      </c>
      <c r="C25" s="78">
        <v>14.69143</v>
      </c>
      <c r="D25" s="237">
        <v>12.91756</v>
      </c>
      <c r="E25" s="57">
        <v>13.80503</v>
      </c>
      <c r="F25" s="102">
        <v>10.69398</v>
      </c>
      <c r="G25" s="98">
        <v>12.127800000000001</v>
      </c>
      <c r="H25" s="100">
        <v>11.15677</v>
      </c>
      <c r="I25" s="100">
        <v>14.55932</v>
      </c>
      <c r="J25" s="237">
        <v>14.87412</v>
      </c>
      <c r="K25" s="102">
        <v>8.6941930000000003</v>
      </c>
      <c r="L25" s="78">
        <v>11.84704</v>
      </c>
      <c r="M25" s="100">
        <v>15.01397</v>
      </c>
      <c r="N25" s="98">
        <v>15.88904</v>
      </c>
      <c r="O25" s="102">
        <v>9.4477729999999998</v>
      </c>
      <c r="P25" s="102">
        <v>7.3338099999999997</v>
      </c>
      <c r="Q25" s="250">
        <v>5.2636479999999999</v>
      </c>
      <c r="R25" s="100">
        <v>10.84826</v>
      </c>
      <c r="S25" s="98">
        <v>5.6768609999999997</v>
      </c>
      <c r="T25" s="100">
        <v>8.6289160000000003</v>
      </c>
      <c r="U25" s="237">
        <v>10.876150000000001</v>
      </c>
      <c r="V25" s="100">
        <v>11.40222</v>
      </c>
      <c r="W25" s="100">
        <v>37.157119999999999</v>
      </c>
      <c r="X25" s="98">
        <v>56.19238</v>
      </c>
      <c r="Y25" s="78">
        <v>27.257100000000001</v>
      </c>
      <c r="Z25" s="237">
        <v>26.10285</v>
      </c>
      <c r="AA25" s="57">
        <v>28.45898</v>
      </c>
      <c r="AB25" s="102">
        <v>16.094560000000001</v>
      </c>
      <c r="AC25" s="98">
        <v>21.51689</v>
      </c>
      <c r="AD25" s="100">
        <v>21.567599999999999</v>
      </c>
      <c r="AE25" s="98">
        <v>13.65048</v>
      </c>
      <c r="AF25" s="237">
        <v>25.737410000000001</v>
      </c>
      <c r="AG25" s="57">
        <v>4.5844240000000003</v>
      </c>
      <c r="AH25" s="102">
        <v>12.58276</v>
      </c>
      <c r="AI25" s="78">
        <v>41.820999999999998</v>
      </c>
      <c r="AJ25" s="57">
        <v>48.378529999999998</v>
      </c>
      <c r="AK25" s="102">
        <v>34.964939999999999</v>
      </c>
      <c r="AL25" s="106"/>
    </row>
    <row r="26" spans="2:38" ht="11.25" customHeight="1" x14ac:dyDescent="0.2">
      <c r="B26" s="305" t="s">
        <v>233</v>
      </c>
      <c r="C26" s="306"/>
      <c r="D26" s="306"/>
      <c r="E26" s="306"/>
      <c r="F26" s="306"/>
      <c r="G26" s="306"/>
      <c r="H26" s="306"/>
      <c r="I26" s="306"/>
      <c r="J26" s="306"/>
      <c r="K26" s="306"/>
      <c r="L26" s="306"/>
      <c r="M26" s="306"/>
      <c r="N26" s="306"/>
      <c r="O26" s="306"/>
      <c r="P26" s="306"/>
      <c r="Q26" s="306"/>
      <c r="R26" s="306"/>
      <c r="S26" s="306"/>
      <c r="T26" s="306"/>
      <c r="U26" s="306"/>
      <c r="V26" s="306"/>
      <c r="W26" s="306"/>
      <c r="X26" s="306"/>
      <c r="Y26" s="306"/>
      <c r="Z26" s="306"/>
      <c r="AA26" s="306"/>
      <c r="AB26" s="306"/>
      <c r="AC26" s="306"/>
      <c r="AD26" s="306"/>
      <c r="AE26" s="306"/>
      <c r="AF26" s="306"/>
      <c r="AG26" s="306"/>
      <c r="AH26" s="306"/>
      <c r="AI26" s="306"/>
      <c r="AJ26" s="306"/>
      <c r="AK26" s="306"/>
      <c r="AL26" s="307"/>
    </row>
    <row r="27" spans="2:38" ht="11.25" customHeight="1" x14ac:dyDescent="0.2">
      <c r="B27" s="308" t="s">
        <v>319</v>
      </c>
      <c r="C27" s="309"/>
      <c r="D27" s="309"/>
      <c r="E27" s="309"/>
      <c r="F27" s="309"/>
      <c r="G27" s="309"/>
      <c r="H27" s="309"/>
      <c r="I27" s="309"/>
      <c r="J27" s="309"/>
      <c r="K27" s="309"/>
      <c r="L27" s="309"/>
      <c r="M27" s="309"/>
      <c r="N27" s="309"/>
      <c r="O27" s="309"/>
      <c r="P27" s="309"/>
      <c r="Q27" s="309"/>
      <c r="R27" s="309"/>
      <c r="S27" s="309"/>
      <c r="T27" s="309"/>
      <c r="U27" s="309"/>
      <c r="V27" s="309"/>
      <c r="W27" s="309"/>
      <c r="X27" s="309"/>
      <c r="Y27" s="309"/>
      <c r="Z27" s="309"/>
      <c r="AA27" s="309"/>
      <c r="AB27" s="309"/>
      <c r="AC27" s="309"/>
      <c r="AD27" s="309"/>
      <c r="AE27" s="309"/>
      <c r="AF27" s="309"/>
      <c r="AG27" s="309"/>
      <c r="AH27" s="309"/>
      <c r="AI27" s="309"/>
      <c r="AJ27" s="309"/>
      <c r="AK27" s="309"/>
      <c r="AL27" s="310"/>
    </row>
    <row r="28" spans="2:38" ht="11.25" customHeight="1" thickBot="1" x14ac:dyDescent="0.25">
      <c r="B28" s="314" t="s">
        <v>373</v>
      </c>
      <c r="C28" s="315"/>
      <c r="D28" s="315"/>
      <c r="E28" s="315"/>
      <c r="F28" s="315"/>
      <c r="G28" s="315"/>
      <c r="H28" s="315"/>
      <c r="I28" s="315"/>
      <c r="J28" s="315"/>
      <c r="K28" s="315"/>
      <c r="L28" s="315"/>
      <c r="M28" s="315"/>
      <c r="N28" s="315"/>
      <c r="O28" s="315"/>
      <c r="P28" s="315"/>
      <c r="Q28" s="315"/>
      <c r="R28" s="315"/>
      <c r="S28" s="315"/>
      <c r="T28" s="315"/>
      <c r="U28" s="315"/>
      <c r="V28" s="315"/>
      <c r="W28" s="315"/>
      <c r="X28" s="315"/>
      <c r="Y28" s="315"/>
      <c r="Z28" s="315"/>
      <c r="AA28" s="315"/>
      <c r="AB28" s="315"/>
      <c r="AC28" s="315"/>
      <c r="AD28" s="315"/>
      <c r="AE28" s="315"/>
      <c r="AF28" s="315"/>
      <c r="AG28" s="315"/>
      <c r="AH28" s="315"/>
      <c r="AI28" s="315"/>
      <c r="AJ28" s="315"/>
      <c r="AK28" s="315"/>
      <c r="AL28" s="316"/>
    </row>
    <row r="29" spans="2:38" ht="11.25" customHeight="1" x14ac:dyDescent="0.2">
      <c r="B29" s="162"/>
      <c r="C29" s="162"/>
      <c r="D29" s="162"/>
      <c r="E29" s="162"/>
      <c r="F29" s="162"/>
      <c r="G29" s="162"/>
      <c r="H29" s="162"/>
      <c r="I29" s="162"/>
      <c r="J29" s="162"/>
      <c r="K29" s="162"/>
      <c r="L29" s="162"/>
      <c r="M29" s="162"/>
      <c r="N29" s="162"/>
      <c r="O29" s="162"/>
      <c r="P29" s="9"/>
      <c r="Q29" s="9"/>
    </row>
    <row r="30" spans="2:38" ht="10.5" thickBot="1" x14ac:dyDescent="0.25">
      <c r="B30" s="161"/>
      <c r="C30" s="135"/>
      <c r="D30" s="180"/>
      <c r="E30" s="135"/>
      <c r="F30" s="135"/>
      <c r="G30" s="135"/>
      <c r="H30" s="46"/>
      <c r="I30" s="46"/>
      <c r="J30" s="46"/>
      <c r="M30" s="9"/>
      <c r="N30" s="9"/>
      <c r="O30" s="9"/>
      <c r="P30" s="9"/>
      <c r="Q30" s="9"/>
    </row>
    <row r="31" spans="2:38" ht="20.5" thickBot="1" x14ac:dyDescent="0.25">
      <c r="B31" s="47" t="s">
        <v>392</v>
      </c>
      <c r="C31" s="64" t="s">
        <v>343</v>
      </c>
      <c r="D31" s="65" t="s">
        <v>366</v>
      </c>
      <c r="E31" s="49" t="s">
        <v>367</v>
      </c>
      <c r="F31" s="50" t="s">
        <v>321</v>
      </c>
      <c r="G31" s="64" t="s">
        <v>403</v>
      </c>
      <c r="H31" s="65" t="s">
        <v>404</v>
      </c>
      <c r="I31" s="65" t="s">
        <v>405</v>
      </c>
      <c r="J31" s="49" t="s">
        <v>401</v>
      </c>
      <c r="K31" s="50" t="s">
        <v>402</v>
      </c>
      <c r="L31" s="64" t="s">
        <v>490</v>
      </c>
      <c r="M31" s="87" t="s">
        <v>491</v>
      </c>
      <c r="N31" s="87" t="s">
        <v>492</v>
      </c>
      <c r="O31" s="95" t="s">
        <v>493</v>
      </c>
      <c r="P31" s="50" t="s">
        <v>466</v>
      </c>
      <c r="Q31" s="50" t="s">
        <v>150</v>
      </c>
      <c r="R31" s="79" t="s">
        <v>396</v>
      </c>
    </row>
    <row r="32" spans="2:38" x14ac:dyDescent="0.2">
      <c r="B32" s="51" t="s">
        <v>130</v>
      </c>
      <c r="C32" s="184">
        <v>1.5649999999999999</v>
      </c>
      <c r="D32" s="235">
        <v>1.04</v>
      </c>
      <c r="E32" s="186">
        <v>1.7250000000000001</v>
      </c>
      <c r="F32" s="188">
        <v>4.33</v>
      </c>
      <c r="G32" s="184">
        <v>5.415</v>
      </c>
      <c r="H32" s="234">
        <v>1.38</v>
      </c>
      <c r="I32" s="234">
        <v>0.77749999999999997</v>
      </c>
      <c r="J32" s="233">
        <v>1.2050000000000001</v>
      </c>
      <c r="K32" s="188">
        <v>8.7774999999999999</v>
      </c>
      <c r="L32" s="184">
        <v>1.9550000000000001</v>
      </c>
      <c r="M32" s="234">
        <v>1.145</v>
      </c>
      <c r="N32" s="234">
        <v>0.6825</v>
      </c>
      <c r="O32" s="233">
        <v>0.4425</v>
      </c>
      <c r="P32" s="188">
        <v>3.7825000000000002</v>
      </c>
      <c r="Q32" s="188">
        <v>16.89</v>
      </c>
      <c r="R32" s="94">
        <f t="shared" ref="R32:R51" si="1">Q32/Q$49*100</f>
        <v>114.48906964921201</v>
      </c>
    </row>
    <row r="33" spans="2:18" x14ac:dyDescent="0.2">
      <c r="B33" s="52" t="s">
        <v>5</v>
      </c>
      <c r="C33" s="77">
        <v>1.59</v>
      </c>
      <c r="D33" s="220">
        <v>0.9325</v>
      </c>
      <c r="E33" s="54">
        <v>1.7949999999999999</v>
      </c>
      <c r="F33" s="101">
        <v>4.3174999999999999</v>
      </c>
      <c r="G33" s="77">
        <v>4.6475</v>
      </c>
      <c r="H33" s="99">
        <v>1.5049999999999999</v>
      </c>
      <c r="I33" s="99">
        <v>0.70499999999999996</v>
      </c>
      <c r="J33" s="163">
        <v>1.115</v>
      </c>
      <c r="K33" s="101">
        <v>7.9725000000000001</v>
      </c>
      <c r="L33" s="77">
        <v>2.13</v>
      </c>
      <c r="M33" s="99">
        <v>1.2050000000000001</v>
      </c>
      <c r="N33" s="99">
        <v>0.57750000000000001</v>
      </c>
      <c r="O33" s="163">
        <v>0.38750000000000001</v>
      </c>
      <c r="P33" s="101">
        <v>3.9125000000000001</v>
      </c>
      <c r="Q33" s="101">
        <v>16.202500000000001</v>
      </c>
      <c r="R33" s="94">
        <f t="shared" si="1"/>
        <v>109.82884256905609</v>
      </c>
    </row>
    <row r="34" spans="2:18" x14ac:dyDescent="0.2">
      <c r="B34" s="52" t="s">
        <v>118</v>
      </c>
      <c r="C34" s="77">
        <v>1.51</v>
      </c>
      <c r="D34" s="220">
        <v>0.95</v>
      </c>
      <c r="E34" s="54">
        <v>1.56</v>
      </c>
      <c r="F34" s="101">
        <v>4.0199999999999996</v>
      </c>
      <c r="G34" s="77">
        <v>5.2525000000000004</v>
      </c>
      <c r="H34" s="99">
        <v>1.395</v>
      </c>
      <c r="I34" s="99">
        <v>0.85250000000000004</v>
      </c>
      <c r="J34" s="163">
        <v>1.1950000000000001</v>
      </c>
      <c r="K34" s="101">
        <v>8.6950000000000003</v>
      </c>
      <c r="L34" s="77">
        <v>1.905</v>
      </c>
      <c r="M34" s="99">
        <v>0.97250000000000003</v>
      </c>
      <c r="N34" s="99">
        <v>0.60499999999999998</v>
      </c>
      <c r="O34" s="163">
        <v>0.435</v>
      </c>
      <c r="P34" s="101">
        <v>3.4824999999999999</v>
      </c>
      <c r="Q34" s="101">
        <v>16.197500000000002</v>
      </c>
      <c r="R34" s="94">
        <f t="shared" si="1"/>
        <v>109.79495000847315</v>
      </c>
    </row>
    <row r="35" spans="2:18" x14ac:dyDescent="0.2">
      <c r="B35" s="52" t="s">
        <v>298</v>
      </c>
      <c r="C35" s="60">
        <v>1.4025000000000001</v>
      </c>
      <c r="D35" s="23">
        <v>0.94</v>
      </c>
      <c r="E35" s="20">
        <v>1.51</v>
      </c>
      <c r="F35" s="21">
        <v>3.8525</v>
      </c>
      <c r="G35" s="60">
        <v>5.5449999999999999</v>
      </c>
      <c r="H35" s="22">
        <v>1.2524999999999999</v>
      </c>
      <c r="I35" s="22">
        <v>0.8</v>
      </c>
      <c r="J35" s="25">
        <v>1.1675</v>
      </c>
      <c r="K35" s="21">
        <v>8.7650000000000006</v>
      </c>
      <c r="L35" s="60">
        <v>1.88</v>
      </c>
      <c r="M35" s="22">
        <v>0.97250000000000003</v>
      </c>
      <c r="N35" s="22">
        <v>0.72</v>
      </c>
      <c r="O35" s="25">
        <v>0.43</v>
      </c>
      <c r="P35" s="21">
        <v>3.5724999999999998</v>
      </c>
      <c r="Q35" s="21">
        <v>16.190000000000001</v>
      </c>
      <c r="R35" s="94">
        <f t="shared" si="1"/>
        <v>109.74411116759872</v>
      </c>
    </row>
    <row r="36" spans="2:18" x14ac:dyDescent="0.2">
      <c r="B36" s="52" t="s">
        <v>362</v>
      </c>
      <c r="C36" s="77">
        <v>1.5725</v>
      </c>
      <c r="D36" s="220">
        <v>1.04</v>
      </c>
      <c r="E36" s="54">
        <v>1.66</v>
      </c>
      <c r="F36" s="101">
        <v>4.2725</v>
      </c>
      <c r="G36" s="77">
        <v>4.45</v>
      </c>
      <c r="H36" s="99">
        <v>1.48</v>
      </c>
      <c r="I36" s="99">
        <v>0.8</v>
      </c>
      <c r="J36" s="163">
        <v>1.135</v>
      </c>
      <c r="K36" s="101">
        <v>7.8650000000000002</v>
      </c>
      <c r="L36" s="77">
        <v>1.91</v>
      </c>
      <c r="M36" s="99">
        <v>1.2150000000000001</v>
      </c>
      <c r="N36" s="99">
        <v>0.66500000000000004</v>
      </c>
      <c r="O36" s="163">
        <v>0.49249999999999999</v>
      </c>
      <c r="P36" s="101">
        <v>3.79</v>
      </c>
      <c r="Q36" s="101">
        <v>15.9275</v>
      </c>
      <c r="R36" s="94">
        <f t="shared" si="1"/>
        <v>107.96475173699373</v>
      </c>
    </row>
    <row r="37" spans="2:18" x14ac:dyDescent="0.2">
      <c r="B37" s="52" t="s">
        <v>116</v>
      </c>
      <c r="C37" s="60">
        <v>1.5075000000000001</v>
      </c>
      <c r="D37" s="23">
        <v>0.89</v>
      </c>
      <c r="E37" s="20">
        <v>1.6625000000000001</v>
      </c>
      <c r="F37" s="21">
        <v>4.0599999999999996</v>
      </c>
      <c r="G37" s="60">
        <v>4.9974999999999996</v>
      </c>
      <c r="H37" s="22">
        <v>1.2975000000000001</v>
      </c>
      <c r="I37" s="22">
        <v>0.78500000000000003</v>
      </c>
      <c r="J37" s="25">
        <v>1.0774999999999999</v>
      </c>
      <c r="K37" s="21">
        <v>8.1575000000000006</v>
      </c>
      <c r="L37" s="60">
        <v>1.89</v>
      </c>
      <c r="M37" s="22">
        <v>1.135</v>
      </c>
      <c r="N37" s="22">
        <v>0.68500000000000005</v>
      </c>
      <c r="O37" s="25">
        <v>0.46500000000000002</v>
      </c>
      <c r="P37" s="21">
        <v>3.71</v>
      </c>
      <c r="Q37" s="21">
        <v>15.9275</v>
      </c>
      <c r="R37" s="94">
        <f t="shared" si="1"/>
        <v>107.96475173699373</v>
      </c>
    </row>
    <row r="38" spans="2:18" x14ac:dyDescent="0.2">
      <c r="B38" s="52" t="s">
        <v>15</v>
      </c>
      <c r="C38" s="60">
        <v>1.37</v>
      </c>
      <c r="D38" s="23">
        <v>0.875</v>
      </c>
      <c r="E38" s="20">
        <v>1.7575000000000001</v>
      </c>
      <c r="F38" s="21">
        <v>4.0025000000000004</v>
      </c>
      <c r="G38" s="60">
        <v>4.8049999999999997</v>
      </c>
      <c r="H38" s="22">
        <v>1.405</v>
      </c>
      <c r="I38" s="22">
        <v>0.80249999999999999</v>
      </c>
      <c r="J38" s="25">
        <v>1.17</v>
      </c>
      <c r="K38" s="21">
        <v>8.1824999999999992</v>
      </c>
      <c r="L38" s="60">
        <v>1.9325000000000001</v>
      </c>
      <c r="M38" s="22">
        <v>1.0774999999999999</v>
      </c>
      <c r="N38" s="22">
        <v>0.6925</v>
      </c>
      <c r="O38" s="25">
        <v>0.46750000000000003</v>
      </c>
      <c r="P38" s="21">
        <v>3.7025000000000001</v>
      </c>
      <c r="Q38" s="21">
        <v>15.887499999999999</v>
      </c>
      <c r="R38" s="94">
        <f t="shared" si="1"/>
        <v>107.6936112523301</v>
      </c>
    </row>
    <row r="39" spans="2:18" x14ac:dyDescent="0.2">
      <c r="B39" s="52" t="s">
        <v>117</v>
      </c>
      <c r="C39" s="77">
        <v>1.4750000000000001</v>
      </c>
      <c r="D39" s="220">
        <v>0.875</v>
      </c>
      <c r="E39" s="54">
        <v>1.7075</v>
      </c>
      <c r="F39" s="101">
        <v>4.0575000000000001</v>
      </c>
      <c r="G39" s="77">
        <v>4.75</v>
      </c>
      <c r="H39" s="99">
        <v>1.3674999999999999</v>
      </c>
      <c r="I39" s="99">
        <v>0.745</v>
      </c>
      <c r="J39" s="163">
        <v>1.17</v>
      </c>
      <c r="K39" s="101">
        <v>8.0325000000000006</v>
      </c>
      <c r="L39" s="77">
        <v>1.9424999999999999</v>
      </c>
      <c r="M39" s="99">
        <v>1.17</v>
      </c>
      <c r="N39" s="99">
        <v>0.63749999999999996</v>
      </c>
      <c r="O39" s="163">
        <v>0.44</v>
      </c>
      <c r="P39" s="101">
        <v>3.75</v>
      </c>
      <c r="Q39" s="101">
        <v>15.84</v>
      </c>
      <c r="R39" s="94">
        <f t="shared" si="1"/>
        <v>107.37163192679206</v>
      </c>
    </row>
    <row r="40" spans="2:18" x14ac:dyDescent="0.2">
      <c r="B40" s="52" t="s">
        <v>363</v>
      </c>
      <c r="C40" s="60">
        <v>1.1875</v>
      </c>
      <c r="D40" s="23">
        <v>0.73250000000000004</v>
      </c>
      <c r="E40" s="20">
        <v>1.7975000000000001</v>
      </c>
      <c r="F40" s="21">
        <v>3.7174999999999998</v>
      </c>
      <c r="G40" s="60">
        <v>5.0125000000000002</v>
      </c>
      <c r="H40" s="22">
        <v>1.365</v>
      </c>
      <c r="I40" s="22">
        <v>0.79</v>
      </c>
      <c r="J40" s="25">
        <v>1.2375</v>
      </c>
      <c r="K40" s="21">
        <v>8.4049999999999994</v>
      </c>
      <c r="L40" s="60">
        <v>1.9624999999999999</v>
      </c>
      <c r="M40" s="22">
        <v>1.0774999999999999</v>
      </c>
      <c r="N40" s="22">
        <v>0.67249999999999999</v>
      </c>
      <c r="O40" s="25">
        <v>0.4425</v>
      </c>
      <c r="P40" s="21">
        <v>3.7124999999999999</v>
      </c>
      <c r="Q40" s="21">
        <v>15.835000000000001</v>
      </c>
      <c r="R40" s="94">
        <f t="shared" si="1"/>
        <v>107.33773936620912</v>
      </c>
    </row>
    <row r="41" spans="2:18" x14ac:dyDescent="0.2">
      <c r="B41" s="52" t="s">
        <v>295</v>
      </c>
      <c r="C41" s="60">
        <v>1.4724999999999999</v>
      </c>
      <c r="D41" s="23">
        <v>0.93500000000000005</v>
      </c>
      <c r="E41" s="20">
        <v>1.6924999999999999</v>
      </c>
      <c r="F41" s="21">
        <v>4.0999999999999996</v>
      </c>
      <c r="G41" s="60">
        <v>4.665</v>
      </c>
      <c r="H41" s="22">
        <v>1.35</v>
      </c>
      <c r="I41" s="22">
        <v>0.79</v>
      </c>
      <c r="J41" s="25">
        <v>1.1775</v>
      </c>
      <c r="K41" s="21">
        <v>7.9824999999999999</v>
      </c>
      <c r="L41" s="60">
        <v>1.875</v>
      </c>
      <c r="M41" s="22">
        <v>1.04</v>
      </c>
      <c r="N41" s="22">
        <v>0.66749999999999998</v>
      </c>
      <c r="O41" s="25">
        <v>0.39750000000000002</v>
      </c>
      <c r="P41" s="21">
        <v>3.5825</v>
      </c>
      <c r="Q41" s="21">
        <v>15.664999999999999</v>
      </c>
      <c r="R41" s="94">
        <f t="shared" si="1"/>
        <v>106.18539230638875</v>
      </c>
    </row>
    <row r="42" spans="2:18" x14ac:dyDescent="0.2">
      <c r="B42" s="52" t="s">
        <v>291</v>
      </c>
      <c r="C42" s="60">
        <v>1.57</v>
      </c>
      <c r="D42" s="23">
        <v>0.96499999999999997</v>
      </c>
      <c r="E42" s="20">
        <v>1.5825</v>
      </c>
      <c r="F42" s="21">
        <v>4.1174999999999997</v>
      </c>
      <c r="G42" s="60">
        <v>4.5374999999999996</v>
      </c>
      <c r="H42" s="22">
        <v>1.375</v>
      </c>
      <c r="I42" s="22">
        <v>0.80249999999999999</v>
      </c>
      <c r="J42" s="25">
        <v>1.1325000000000001</v>
      </c>
      <c r="K42" s="21">
        <v>7.8475000000000001</v>
      </c>
      <c r="L42" s="60">
        <v>1.9975000000000001</v>
      </c>
      <c r="M42" s="22">
        <v>1.0475000000000001</v>
      </c>
      <c r="N42" s="22">
        <v>0.57750000000000001</v>
      </c>
      <c r="O42" s="25">
        <v>0.42249999999999999</v>
      </c>
      <c r="P42" s="21">
        <v>3.6225000000000001</v>
      </c>
      <c r="Q42" s="21">
        <v>15.5875</v>
      </c>
      <c r="R42" s="94">
        <f t="shared" si="1"/>
        <v>105.660057617353</v>
      </c>
    </row>
    <row r="43" spans="2:18" x14ac:dyDescent="0.2">
      <c r="B43" s="181" t="s">
        <v>83</v>
      </c>
      <c r="C43" s="190">
        <v>1.5175000000000001</v>
      </c>
      <c r="D43" s="238">
        <v>0.98250000000000004</v>
      </c>
      <c r="E43" s="191">
        <v>1.6924999999999999</v>
      </c>
      <c r="F43" s="192">
        <v>4.1924999999999999</v>
      </c>
      <c r="G43" s="190">
        <v>4.5774999999999997</v>
      </c>
      <c r="H43" s="225">
        <v>1.325</v>
      </c>
      <c r="I43" s="225">
        <v>0.82</v>
      </c>
      <c r="J43" s="226">
        <v>1.1425000000000001</v>
      </c>
      <c r="K43" s="192">
        <v>7.8650000000000002</v>
      </c>
      <c r="L43" s="190">
        <v>1.8525</v>
      </c>
      <c r="M43" s="225">
        <v>1.0349999999999999</v>
      </c>
      <c r="N43" s="225">
        <v>0.59250000000000003</v>
      </c>
      <c r="O43" s="226">
        <v>0.38750000000000001</v>
      </c>
      <c r="P43" s="192">
        <v>3.48</v>
      </c>
      <c r="Q43" s="192">
        <v>15.5375</v>
      </c>
      <c r="R43" s="94">
        <f t="shared" si="1"/>
        <v>105.32113201152346</v>
      </c>
    </row>
    <row r="44" spans="2:18" x14ac:dyDescent="0.2">
      <c r="B44" s="52" t="s">
        <v>294</v>
      </c>
      <c r="C44" s="53">
        <v>1.44</v>
      </c>
      <c r="D44" s="220">
        <v>0.85</v>
      </c>
      <c r="E44" s="54">
        <v>1.61</v>
      </c>
      <c r="F44" s="101">
        <v>3.9</v>
      </c>
      <c r="G44" s="77">
        <v>4.8499999999999996</v>
      </c>
      <c r="H44" s="99">
        <v>1.335</v>
      </c>
      <c r="I44" s="99">
        <v>0.745</v>
      </c>
      <c r="J44" s="163">
        <v>1.0774999999999999</v>
      </c>
      <c r="K44" s="101">
        <v>8.0075000000000003</v>
      </c>
      <c r="L44" s="77">
        <v>1.88</v>
      </c>
      <c r="M44" s="99">
        <v>0.99750000000000005</v>
      </c>
      <c r="N44" s="99">
        <v>0.71750000000000003</v>
      </c>
      <c r="O44" s="163">
        <v>0.47</v>
      </c>
      <c r="P44" s="101">
        <v>3.5950000000000002</v>
      </c>
      <c r="Q44" s="101">
        <v>15.5025</v>
      </c>
      <c r="R44" s="94">
        <f t="shared" si="1"/>
        <v>105.0838840874428</v>
      </c>
    </row>
    <row r="45" spans="2:18" x14ac:dyDescent="0.2">
      <c r="B45" s="52" t="s">
        <v>296</v>
      </c>
      <c r="C45" s="53">
        <v>1.415</v>
      </c>
      <c r="D45" s="220">
        <v>0.79500000000000004</v>
      </c>
      <c r="E45" s="54">
        <v>1.6575</v>
      </c>
      <c r="F45" s="101">
        <v>3.8675000000000002</v>
      </c>
      <c r="G45" s="77">
        <v>4.78</v>
      </c>
      <c r="H45" s="99">
        <v>1.3525</v>
      </c>
      <c r="I45" s="99">
        <v>0.78249999999999997</v>
      </c>
      <c r="J45" s="163">
        <v>1.125</v>
      </c>
      <c r="K45" s="101">
        <v>8.0399999999999991</v>
      </c>
      <c r="L45" s="77">
        <v>1.8875</v>
      </c>
      <c r="M45" s="99">
        <v>1.03</v>
      </c>
      <c r="N45" s="99">
        <v>0.64500000000000002</v>
      </c>
      <c r="O45" s="163">
        <v>0.43</v>
      </c>
      <c r="P45" s="101">
        <v>3.5625</v>
      </c>
      <c r="Q45" s="101">
        <v>15.47</v>
      </c>
      <c r="R45" s="94">
        <f t="shared" si="1"/>
        <v>104.86358244365364</v>
      </c>
    </row>
    <row r="46" spans="2:18" x14ac:dyDescent="0.2">
      <c r="B46" s="52" t="s">
        <v>132</v>
      </c>
      <c r="C46" s="19">
        <v>1.3875</v>
      </c>
      <c r="D46" s="23">
        <v>0.84</v>
      </c>
      <c r="E46" s="20">
        <v>1.675</v>
      </c>
      <c r="F46" s="21">
        <v>3.9024999999999999</v>
      </c>
      <c r="G46" s="60">
        <v>4.4874999999999998</v>
      </c>
      <c r="H46" s="22">
        <v>1.4950000000000001</v>
      </c>
      <c r="I46" s="22">
        <v>0.75749999999999995</v>
      </c>
      <c r="J46" s="25">
        <v>0.96</v>
      </c>
      <c r="K46" s="21">
        <v>7.7</v>
      </c>
      <c r="L46" s="60">
        <v>1.63</v>
      </c>
      <c r="M46" s="22">
        <v>1.1775</v>
      </c>
      <c r="N46" s="22">
        <v>0.57750000000000001</v>
      </c>
      <c r="O46" s="25">
        <v>0.4325</v>
      </c>
      <c r="P46" s="21">
        <v>3.3849999999999998</v>
      </c>
      <c r="Q46" s="21">
        <v>14.987500000000001</v>
      </c>
      <c r="R46" s="94">
        <f t="shared" si="1"/>
        <v>101.59295034739874</v>
      </c>
    </row>
    <row r="47" spans="2:18" x14ac:dyDescent="0.2">
      <c r="B47" s="52" t="s">
        <v>364</v>
      </c>
      <c r="C47" s="19">
        <v>1.49</v>
      </c>
      <c r="D47" s="23">
        <v>0.92500000000000004</v>
      </c>
      <c r="E47" s="20">
        <v>1.7075</v>
      </c>
      <c r="F47" s="21">
        <v>4.1224999999999996</v>
      </c>
      <c r="G47" s="60">
        <v>3.9350000000000001</v>
      </c>
      <c r="H47" s="22">
        <v>1.4475</v>
      </c>
      <c r="I47" s="22">
        <v>0.74</v>
      </c>
      <c r="J47" s="25">
        <v>1.1000000000000001</v>
      </c>
      <c r="K47" s="21">
        <v>7.2225000000000001</v>
      </c>
      <c r="L47" s="60">
        <v>1.895</v>
      </c>
      <c r="M47" s="22">
        <v>1.155</v>
      </c>
      <c r="N47" s="22">
        <v>0.56000000000000005</v>
      </c>
      <c r="O47" s="25">
        <v>0.38750000000000001</v>
      </c>
      <c r="P47" s="21">
        <v>3.61</v>
      </c>
      <c r="Q47" s="21">
        <v>14.955</v>
      </c>
      <c r="R47" s="94">
        <f t="shared" si="1"/>
        <v>101.37264870360956</v>
      </c>
    </row>
    <row r="48" spans="2:18" x14ac:dyDescent="0.2">
      <c r="B48" s="52" t="s">
        <v>361</v>
      </c>
      <c r="C48" s="19">
        <v>1.35</v>
      </c>
      <c r="D48" s="23">
        <v>0.79749999999999999</v>
      </c>
      <c r="E48" s="20">
        <v>1.43</v>
      </c>
      <c r="F48" s="21">
        <v>3.5775000000000001</v>
      </c>
      <c r="G48" s="60">
        <v>4.6900000000000004</v>
      </c>
      <c r="H48" s="22">
        <v>1.2424999999999999</v>
      </c>
      <c r="I48" s="22">
        <v>0.71</v>
      </c>
      <c r="J48" s="25">
        <v>1.0625</v>
      </c>
      <c r="K48" s="21">
        <v>7.7050000000000001</v>
      </c>
      <c r="L48" s="60">
        <v>1.9175</v>
      </c>
      <c r="M48" s="22">
        <v>1.0525</v>
      </c>
      <c r="N48" s="22">
        <v>0.57999999999999996</v>
      </c>
      <c r="O48" s="25">
        <v>0.32</v>
      </c>
      <c r="P48" s="21">
        <v>3.55</v>
      </c>
      <c r="Q48" s="21">
        <v>14.8325</v>
      </c>
      <c r="R48" s="94">
        <f t="shared" si="1"/>
        <v>100.54228096932722</v>
      </c>
    </row>
    <row r="49" spans="2:18" x14ac:dyDescent="0.2">
      <c r="B49" s="52" t="s">
        <v>7</v>
      </c>
      <c r="C49" s="53">
        <v>1.3025</v>
      </c>
      <c r="D49" s="220">
        <v>0.6825</v>
      </c>
      <c r="E49" s="54">
        <v>1.4950000000000001</v>
      </c>
      <c r="F49" s="101">
        <v>3.48</v>
      </c>
      <c r="G49" s="77">
        <v>4.49</v>
      </c>
      <c r="H49" s="99">
        <v>1.2</v>
      </c>
      <c r="I49" s="99">
        <v>0.73250000000000004</v>
      </c>
      <c r="J49" s="163">
        <v>1.0725</v>
      </c>
      <c r="K49" s="101">
        <v>7.4950000000000001</v>
      </c>
      <c r="L49" s="77">
        <v>2.0625</v>
      </c>
      <c r="M49" s="99">
        <v>1.1000000000000001</v>
      </c>
      <c r="N49" s="99">
        <v>0.61499999999999999</v>
      </c>
      <c r="O49" s="163">
        <v>0.35249999999999998</v>
      </c>
      <c r="P49" s="101">
        <v>3.7774999999999999</v>
      </c>
      <c r="Q49" s="101">
        <v>14.7525</v>
      </c>
      <c r="R49" s="94">
        <f t="shared" si="1"/>
        <v>100</v>
      </c>
    </row>
    <row r="50" spans="2:18" x14ac:dyDescent="0.2">
      <c r="B50" s="52" t="s">
        <v>131</v>
      </c>
      <c r="C50" s="19">
        <v>0.82</v>
      </c>
      <c r="D50" s="23">
        <v>0.505</v>
      </c>
      <c r="E50" s="20">
        <v>1.67</v>
      </c>
      <c r="F50" s="21">
        <v>2.9950000000000001</v>
      </c>
      <c r="G50" s="60">
        <v>5.01</v>
      </c>
      <c r="H50" s="22">
        <v>1.1125</v>
      </c>
      <c r="I50" s="22">
        <v>0.73499999999999999</v>
      </c>
      <c r="J50" s="25">
        <v>1.2250000000000001</v>
      </c>
      <c r="K50" s="21">
        <v>8.0824999999999996</v>
      </c>
      <c r="L50" s="60">
        <v>1.7649999999999999</v>
      </c>
      <c r="M50" s="22">
        <v>0.96750000000000003</v>
      </c>
      <c r="N50" s="22">
        <v>0.52500000000000002</v>
      </c>
      <c r="O50" s="25">
        <v>0.3175</v>
      </c>
      <c r="P50" s="21">
        <v>3.2574999999999998</v>
      </c>
      <c r="Q50" s="21">
        <v>14.335000000000001</v>
      </c>
      <c r="R50" s="94">
        <f t="shared" si="1"/>
        <v>97.169971191323512</v>
      </c>
    </row>
    <row r="51" spans="2:18" x14ac:dyDescent="0.2">
      <c r="B51" s="52" t="s">
        <v>302</v>
      </c>
      <c r="C51" s="19">
        <v>1.35</v>
      </c>
      <c r="D51" s="23">
        <v>0.94</v>
      </c>
      <c r="E51" s="20">
        <v>1.6274999999999999</v>
      </c>
      <c r="F51" s="21">
        <v>3.9175</v>
      </c>
      <c r="G51" s="60">
        <v>3.8325</v>
      </c>
      <c r="H51" s="22">
        <v>1.22</v>
      </c>
      <c r="I51" s="22">
        <v>0.8125</v>
      </c>
      <c r="J51" s="25">
        <v>1.1499999999999999</v>
      </c>
      <c r="K51" s="21">
        <v>7.0149999999999997</v>
      </c>
      <c r="L51" s="60">
        <v>1.79</v>
      </c>
      <c r="M51" s="22">
        <v>0.94750000000000001</v>
      </c>
      <c r="N51" s="22">
        <v>0.63500000000000001</v>
      </c>
      <c r="O51" s="25">
        <v>0.38</v>
      </c>
      <c r="P51" s="21">
        <v>3.3725000000000001</v>
      </c>
      <c r="Q51" s="21">
        <v>14.305</v>
      </c>
      <c r="R51" s="94">
        <f t="shared" si="1"/>
        <v>96.966615827825791</v>
      </c>
    </row>
    <row r="52" spans="2:18" x14ac:dyDescent="0.2">
      <c r="B52" s="52"/>
      <c r="C52" s="182"/>
      <c r="D52" s="236"/>
      <c r="E52" s="183"/>
      <c r="F52" s="172"/>
      <c r="G52" s="227"/>
      <c r="H52" s="167"/>
      <c r="I52" s="167"/>
      <c r="J52" s="223"/>
      <c r="K52" s="172"/>
      <c r="L52" s="227"/>
      <c r="M52" s="167"/>
      <c r="N52" s="167"/>
      <c r="O52" s="223"/>
      <c r="P52" s="172"/>
      <c r="Q52" s="172"/>
      <c r="R52" s="94"/>
    </row>
    <row r="53" spans="2:18" x14ac:dyDescent="0.2">
      <c r="B53" s="52" t="s">
        <v>11</v>
      </c>
      <c r="C53" s="77">
        <v>1.41475</v>
      </c>
      <c r="D53" s="220">
        <v>0.87462499999999999</v>
      </c>
      <c r="E53" s="54">
        <v>1.6507499999999999</v>
      </c>
      <c r="F53" s="101">
        <v>3.9401250000000001</v>
      </c>
      <c r="G53" s="77">
        <v>4.7365000000000004</v>
      </c>
      <c r="H53" s="99">
        <v>1.3451249999999999</v>
      </c>
      <c r="I53" s="99">
        <v>0.77424999999999999</v>
      </c>
      <c r="J53" s="163">
        <v>1.1348750000000001</v>
      </c>
      <c r="K53" s="101">
        <v>7.9907500000000002</v>
      </c>
      <c r="L53" s="77">
        <v>1.903</v>
      </c>
      <c r="M53" s="99">
        <v>1.0760000000000001</v>
      </c>
      <c r="N53" s="99">
        <v>0.63149999999999995</v>
      </c>
      <c r="O53" s="163">
        <v>0.41499999999999998</v>
      </c>
      <c r="P53" s="101">
        <v>3.6105</v>
      </c>
      <c r="Q53" s="101">
        <v>15.54138</v>
      </c>
      <c r="R53" s="94"/>
    </row>
    <row r="54" spans="2:18" x14ac:dyDescent="0.2">
      <c r="B54" s="52" t="s">
        <v>12</v>
      </c>
      <c r="C54" s="77">
        <v>0.27810000000000001</v>
      </c>
      <c r="D54" s="220">
        <v>0.13689999999999999</v>
      </c>
      <c r="E54" s="54">
        <v>0.17299999999999999</v>
      </c>
      <c r="F54" s="101">
        <v>0.42299999999999999</v>
      </c>
      <c r="G54" s="77">
        <v>1.1374</v>
      </c>
      <c r="H54" s="99">
        <v>0.15859999999999999</v>
      </c>
      <c r="I54" s="99">
        <v>0.1163</v>
      </c>
      <c r="J54" s="163">
        <v>0.22059999999999999</v>
      </c>
      <c r="K54" s="101">
        <v>1.2262999999999999</v>
      </c>
      <c r="L54" s="77">
        <v>0.26500000000000001</v>
      </c>
      <c r="M54" s="99">
        <v>0.1358</v>
      </c>
      <c r="N54" s="99">
        <v>9.3700000000000006E-2</v>
      </c>
      <c r="O54" s="163">
        <v>7.2499999999999995E-2</v>
      </c>
      <c r="P54" s="101">
        <v>0.3594</v>
      </c>
      <c r="Q54" s="101">
        <v>1.5580000000000001</v>
      </c>
      <c r="R54" s="94"/>
    </row>
    <row r="55" spans="2:18" ht="10.5" thickBot="1" x14ac:dyDescent="0.25">
      <c r="B55" s="55" t="s">
        <v>13</v>
      </c>
      <c r="C55" s="78">
        <v>13.8811</v>
      </c>
      <c r="D55" s="237">
        <v>11.055960000000001</v>
      </c>
      <c r="E55" s="57">
        <v>7.4002299999999996</v>
      </c>
      <c r="F55" s="102">
        <v>7.5812869999999997</v>
      </c>
      <c r="G55" s="78">
        <v>16.959409999999998</v>
      </c>
      <c r="H55" s="100">
        <v>8.328595</v>
      </c>
      <c r="I55" s="100">
        <v>10.607699999999999</v>
      </c>
      <c r="J55" s="136">
        <v>13.72791</v>
      </c>
      <c r="K55" s="102">
        <v>10.838279999999999</v>
      </c>
      <c r="L55" s="78">
        <v>9.8350089999999994</v>
      </c>
      <c r="M55" s="100">
        <v>8.913335</v>
      </c>
      <c r="N55" s="100">
        <v>10.480270000000001</v>
      </c>
      <c r="O55" s="136">
        <v>12.333550000000001</v>
      </c>
      <c r="P55" s="102">
        <v>7.029992</v>
      </c>
      <c r="Q55" s="102">
        <v>7.0799560000000001</v>
      </c>
      <c r="R55" s="106"/>
    </row>
    <row r="56" spans="2:18" ht="11.25" customHeight="1" thickBot="1" x14ac:dyDescent="0.25">
      <c r="B56" s="320" t="s">
        <v>233</v>
      </c>
      <c r="C56" s="321"/>
      <c r="D56" s="321"/>
      <c r="E56" s="321"/>
      <c r="F56" s="321"/>
      <c r="G56" s="321"/>
      <c r="H56" s="321"/>
      <c r="I56" s="321"/>
      <c r="J56" s="321"/>
      <c r="K56" s="321"/>
      <c r="L56" s="321"/>
      <c r="M56" s="321"/>
      <c r="N56" s="321"/>
      <c r="O56" s="321"/>
      <c r="P56" s="321"/>
      <c r="Q56" s="321"/>
      <c r="R56" s="322"/>
    </row>
  </sheetData>
  <mergeCells count="4">
    <mergeCell ref="B56:R56"/>
    <mergeCell ref="B26:AL26"/>
    <mergeCell ref="B27:AL27"/>
    <mergeCell ref="B28:AL28"/>
  </mergeCells>
  <conditionalFormatting sqref="Q2:X21">
    <cfRule type="colorScale" priority="5">
      <colorScale>
        <cfvo type="min"/>
        <cfvo type="max"/>
        <color theme="9"/>
        <color rgb="FF63BE7B"/>
      </colorScale>
    </cfRule>
  </conditionalFormatting>
  <conditionalFormatting sqref="AB2:AB21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H2:AH2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K2:AK21">
    <cfRule type="colorScale" priority="1">
      <colorScale>
        <cfvo type="min"/>
        <cfvo type="percentile" val="50"/>
        <cfvo type="max"/>
        <color rgb="FF00B050"/>
        <color rgb="FF92D050"/>
        <color rgb="FFFF66FF"/>
      </colorScale>
    </cfRule>
  </conditionalFormatting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AW65"/>
  <sheetViews>
    <sheetView workbookViewId="0">
      <selection activeCell="X39" sqref="X39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7" width="7.7265625" style="46" customWidth="1"/>
    <col min="18" max="21" width="7.7265625" style="9" customWidth="1"/>
    <col min="22" max="22" width="8.453125" style="9" customWidth="1"/>
    <col min="23" max="50" width="7.7265625" style="9" customWidth="1"/>
    <col min="51" max="257" width="9.1796875" style="9"/>
    <col min="258" max="258" width="3.7265625" style="9" customWidth="1"/>
    <col min="259" max="259" width="30.7265625" style="9" customWidth="1"/>
    <col min="260" max="279" width="6.7265625" style="9" customWidth="1"/>
    <col min="280" max="286" width="5.7265625" style="9" customWidth="1"/>
    <col min="287" max="513" width="9.1796875" style="9"/>
    <col min="514" max="514" width="3.7265625" style="9" customWidth="1"/>
    <col min="515" max="515" width="30.7265625" style="9" customWidth="1"/>
    <col min="516" max="535" width="6.7265625" style="9" customWidth="1"/>
    <col min="536" max="542" width="5.7265625" style="9" customWidth="1"/>
    <col min="543" max="769" width="9.1796875" style="9"/>
    <col min="770" max="770" width="3.7265625" style="9" customWidth="1"/>
    <col min="771" max="771" width="30.7265625" style="9" customWidth="1"/>
    <col min="772" max="791" width="6.7265625" style="9" customWidth="1"/>
    <col min="792" max="798" width="5.7265625" style="9" customWidth="1"/>
    <col min="799" max="1025" width="9.1796875" style="9"/>
    <col min="1026" max="1026" width="3.7265625" style="9" customWidth="1"/>
    <col min="1027" max="1027" width="30.7265625" style="9" customWidth="1"/>
    <col min="1028" max="1047" width="6.7265625" style="9" customWidth="1"/>
    <col min="1048" max="1054" width="5.7265625" style="9" customWidth="1"/>
    <col min="1055" max="1281" width="9.1796875" style="9"/>
    <col min="1282" max="1282" width="3.7265625" style="9" customWidth="1"/>
    <col min="1283" max="1283" width="30.7265625" style="9" customWidth="1"/>
    <col min="1284" max="1303" width="6.7265625" style="9" customWidth="1"/>
    <col min="1304" max="1310" width="5.7265625" style="9" customWidth="1"/>
    <col min="1311" max="1537" width="9.1796875" style="9"/>
    <col min="1538" max="1538" width="3.7265625" style="9" customWidth="1"/>
    <col min="1539" max="1539" width="30.7265625" style="9" customWidth="1"/>
    <col min="1540" max="1559" width="6.7265625" style="9" customWidth="1"/>
    <col min="1560" max="1566" width="5.7265625" style="9" customWidth="1"/>
    <col min="1567" max="1793" width="9.1796875" style="9"/>
    <col min="1794" max="1794" width="3.7265625" style="9" customWidth="1"/>
    <col min="1795" max="1795" width="30.7265625" style="9" customWidth="1"/>
    <col min="1796" max="1815" width="6.7265625" style="9" customWidth="1"/>
    <col min="1816" max="1822" width="5.7265625" style="9" customWidth="1"/>
    <col min="1823" max="2049" width="9.1796875" style="9"/>
    <col min="2050" max="2050" width="3.7265625" style="9" customWidth="1"/>
    <col min="2051" max="2051" width="30.7265625" style="9" customWidth="1"/>
    <col min="2052" max="2071" width="6.7265625" style="9" customWidth="1"/>
    <col min="2072" max="2078" width="5.7265625" style="9" customWidth="1"/>
    <col min="2079" max="2305" width="9.1796875" style="9"/>
    <col min="2306" max="2306" width="3.7265625" style="9" customWidth="1"/>
    <col min="2307" max="2307" width="30.7265625" style="9" customWidth="1"/>
    <col min="2308" max="2327" width="6.7265625" style="9" customWidth="1"/>
    <col min="2328" max="2334" width="5.7265625" style="9" customWidth="1"/>
    <col min="2335" max="2561" width="9.1796875" style="9"/>
    <col min="2562" max="2562" width="3.7265625" style="9" customWidth="1"/>
    <col min="2563" max="2563" width="30.7265625" style="9" customWidth="1"/>
    <col min="2564" max="2583" width="6.7265625" style="9" customWidth="1"/>
    <col min="2584" max="2590" width="5.7265625" style="9" customWidth="1"/>
    <col min="2591" max="2817" width="9.1796875" style="9"/>
    <col min="2818" max="2818" width="3.7265625" style="9" customWidth="1"/>
    <col min="2819" max="2819" width="30.7265625" style="9" customWidth="1"/>
    <col min="2820" max="2839" width="6.7265625" style="9" customWidth="1"/>
    <col min="2840" max="2846" width="5.7265625" style="9" customWidth="1"/>
    <col min="2847" max="3073" width="9.1796875" style="9"/>
    <col min="3074" max="3074" width="3.7265625" style="9" customWidth="1"/>
    <col min="3075" max="3075" width="30.7265625" style="9" customWidth="1"/>
    <col min="3076" max="3095" width="6.7265625" style="9" customWidth="1"/>
    <col min="3096" max="3102" width="5.7265625" style="9" customWidth="1"/>
    <col min="3103" max="3329" width="9.1796875" style="9"/>
    <col min="3330" max="3330" width="3.7265625" style="9" customWidth="1"/>
    <col min="3331" max="3331" width="30.7265625" style="9" customWidth="1"/>
    <col min="3332" max="3351" width="6.7265625" style="9" customWidth="1"/>
    <col min="3352" max="3358" width="5.7265625" style="9" customWidth="1"/>
    <col min="3359" max="3585" width="9.1796875" style="9"/>
    <col min="3586" max="3586" width="3.7265625" style="9" customWidth="1"/>
    <col min="3587" max="3587" width="30.7265625" style="9" customWidth="1"/>
    <col min="3588" max="3607" width="6.7265625" style="9" customWidth="1"/>
    <col min="3608" max="3614" width="5.7265625" style="9" customWidth="1"/>
    <col min="3615" max="3841" width="9.1796875" style="9"/>
    <col min="3842" max="3842" width="3.7265625" style="9" customWidth="1"/>
    <col min="3843" max="3843" width="30.7265625" style="9" customWidth="1"/>
    <col min="3844" max="3863" width="6.7265625" style="9" customWidth="1"/>
    <col min="3864" max="3870" width="5.7265625" style="9" customWidth="1"/>
    <col min="3871" max="4097" width="9.1796875" style="9"/>
    <col min="4098" max="4098" width="3.7265625" style="9" customWidth="1"/>
    <col min="4099" max="4099" width="30.7265625" style="9" customWidth="1"/>
    <col min="4100" max="4119" width="6.7265625" style="9" customWidth="1"/>
    <col min="4120" max="4126" width="5.7265625" style="9" customWidth="1"/>
    <col min="4127" max="4353" width="9.1796875" style="9"/>
    <col min="4354" max="4354" width="3.7265625" style="9" customWidth="1"/>
    <col min="4355" max="4355" width="30.7265625" style="9" customWidth="1"/>
    <col min="4356" max="4375" width="6.7265625" style="9" customWidth="1"/>
    <col min="4376" max="4382" width="5.7265625" style="9" customWidth="1"/>
    <col min="4383" max="4609" width="9.1796875" style="9"/>
    <col min="4610" max="4610" width="3.7265625" style="9" customWidth="1"/>
    <col min="4611" max="4611" width="30.7265625" style="9" customWidth="1"/>
    <col min="4612" max="4631" width="6.7265625" style="9" customWidth="1"/>
    <col min="4632" max="4638" width="5.7265625" style="9" customWidth="1"/>
    <col min="4639" max="4865" width="9.1796875" style="9"/>
    <col min="4866" max="4866" width="3.7265625" style="9" customWidth="1"/>
    <col min="4867" max="4867" width="30.7265625" style="9" customWidth="1"/>
    <col min="4868" max="4887" width="6.7265625" style="9" customWidth="1"/>
    <col min="4888" max="4894" width="5.7265625" style="9" customWidth="1"/>
    <col min="4895" max="5121" width="9.1796875" style="9"/>
    <col min="5122" max="5122" width="3.7265625" style="9" customWidth="1"/>
    <col min="5123" max="5123" width="30.7265625" style="9" customWidth="1"/>
    <col min="5124" max="5143" width="6.7265625" style="9" customWidth="1"/>
    <col min="5144" max="5150" width="5.7265625" style="9" customWidth="1"/>
    <col min="5151" max="5377" width="9.1796875" style="9"/>
    <col min="5378" max="5378" width="3.7265625" style="9" customWidth="1"/>
    <col min="5379" max="5379" width="30.7265625" style="9" customWidth="1"/>
    <col min="5380" max="5399" width="6.7265625" style="9" customWidth="1"/>
    <col min="5400" max="5406" width="5.7265625" style="9" customWidth="1"/>
    <col min="5407" max="5633" width="9.1796875" style="9"/>
    <col min="5634" max="5634" width="3.7265625" style="9" customWidth="1"/>
    <col min="5635" max="5635" width="30.7265625" style="9" customWidth="1"/>
    <col min="5636" max="5655" width="6.7265625" style="9" customWidth="1"/>
    <col min="5656" max="5662" width="5.7265625" style="9" customWidth="1"/>
    <col min="5663" max="5889" width="9.1796875" style="9"/>
    <col min="5890" max="5890" width="3.7265625" style="9" customWidth="1"/>
    <col min="5891" max="5891" width="30.7265625" style="9" customWidth="1"/>
    <col min="5892" max="5911" width="6.7265625" style="9" customWidth="1"/>
    <col min="5912" max="5918" width="5.7265625" style="9" customWidth="1"/>
    <col min="5919" max="6145" width="9.1796875" style="9"/>
    <col min="6146" max="6146" width="3.7265625" style="9" customWidth="1"/>
    <col min="6147" max="6147" width="30.7265625" style="9" customWidth="1"/>
    <col min="6148" max="6167" width="6.7265625" style="9" customWidth="1"/>
    <col min="6168" max="6174" width="5.7265625" style="9" customWidth="1"/>
    <col min="6175" max="6401" width="9.1796875" style="9"/>
    <col min="6402" max="6402" width="3.7265625" style="9" customWidth="1"/>
    <col min="6403" max="6403" width="30.7265625" style="9" customWidth="1"/>
    <col min="6404" max="6423" width="6.7265625" style="9" customWidth="1"/>
    <col min="6424" max="6430" width="5.7265625" style="9" customWidth="1"/>
    <col min="6431" max="6657" width="9.1796875" style="9"/>
    <col min="6658" max="6658" width="3.7265625" style="9" customWidth="1"/>
    <col min="6659" max="6659" width="30.7265625" style="9" customWidth="1"/>
    <col min="6660" max="6679" width="6.7265625" style="9" customWidth="1"/>
    <col min="6680" max="6686" width="5.7265625" style="9" customWidth="1"/>
    <col min="6687" max="6913" width="9.1796875" style="9"/>
    <col min="6914" max="6914" width="3.7265625" style="9" customWidth="1"/>
    <col min="6915" max="6915" width="30.7265625" style="9" customWidth="1"/>
    <col min="6916" max="6935" width="6.7265625" style="9" customWidth="1"/>
    <col min="6936" max="6942" width="5.7265625" style="9" customWidth="1"/>
    <col min="6943" max="7169" width="9.1796875" style="9"/>
    <col min="7170" max="7170" width="3.7265625" style="9" customWidth="1"/>
    <col min="7171" max="7171" width="30.7265625" style="9" customWidth="1"/>
    <col min="7172" max="7191" width="6.7265625" style="9" customWidth="1"/>
    <col min="7192" max="7198" width="5.7265625" style="9" customWidth="1"/>
    <col min="7199" max="7425" width="9.1796875" style="9"/>
    <col min="7426" max="7426" width="3.7265625" style="9" customWidth="1"/>
    <col min="7427" max="7427" width="30.7265625" style="9" customWidth="1"/>
    <col min="7428" max="7447" width="6.7265625" style="9" customWidth="1"/>
    <col min="7448" max="7454" width="5.7265625" style="9" customWidth="1"/>
    <col min="7455" max="7681" width="9.1796875" style="9"/>
    <col min="7682" max="7682" width="3.7265625" style="9" customWidth="1"/>
    <col min="7683" max="7683" width="30.7265625" style="9" customWidth="1"/>
    <col min="7684" max="7703" width="6.7265625" style="9" customWidth="1"/>
    <col min="7704" max="7710" width="5.7265625" style="9" customWidth="1"/>
    <col min="7711" max="7937" width="9.1796875" style="9"/>
    <col min="7938" max="7938" width="3.7265625" style="9" customWidth="1"/>
    <col min="7939" max="7939" width="30.7265625" style="9" customWidth="1"/>
    <col min="7940" max="7959" width="6.7265625" style="9" customWidth="1"/>
    <col min="7960" max="7966" width="5.7265625" style="9" customWidth="1"/>
    <col min="7967" max="8193" width="9.1796875" style="9"/>
    <col min="8194" max="8194" width="3.7265625" style="9" customWidth="1"/>
    <col min="8195" max="8195" width="30.7265625" style="9" customWidth="1"/>
    <col min="8196" max="8215" width="6.7265625" style="9" customWidth="1"/>
    <col min="8216" max="8222" width="5.7265625" style="9" customWidth="1"/>
    <col min="8223" max="8449" width="9.1796875" style="9"/>
    <col min="8450" max="8450" width="3.7265625" style="9" customWidth="1"/>
    <col min="8451" max="8451" width="30.7265625" style="9" customWidth="1"/>
    <col min="8452" max="8471" width="6.7265625" style="9" customWidth="1"/>
    <col min="8472" max="8478" width="5.7265625" style="9" customWidth="1"/>
    <col min="8479" max="8705" width="9.1796875" style="9"/>
    <col min="8706" max="8706" width="3.7265625" style="9" customWidth="1"/>
    <col min="8707" max="8707" width="30.7265625" style="9" customWidth="1"/>
    <col min="8708" max="8727" width="6.7265625" style="9" customWidth="1"/>
    <col min="8728" max="8734" width="5.7265625" style="9" customWidth="1"/>
    <col min="8735" max="8961" width="9.1796875" style="9"/>
    <col min="8962" max="8962" width="3.7265625" style="9" customWidth="1"/>
    <col min="8963" max="8963" width="30.7265625" style="9" customWidth="1"/>
    <col min="8964" max="8983" width="6.7265625" style="9" customWidth="1"/>
    <col min="8984" max="8990" width="5.7265625" style="9" customWidth="1"/>
    <col min="8991" max="9217" width="9.1796875" style="9"/>
    <col min="9218" max="9218" width="3.7265625" style="9" customWidth="1"/>
    <col min="9219" max="9219" width="30.7265625" style="9" customWidth="1"/>
    <col min="9220" max="9239" width="6.7265625" style="9" customWidth="1"/>
    <col min="9240" max="9246" width="5.7265625" style="9" customWidth="1"/>
    <col min="9247" max="9473" width="9.1796875" style="9"/>
    <col min="9474" max="9474" width="3.7265625" style="9" customWidth="1"/>
    <col min="9475" max="9475" width="30.7265625" style="9" customWidth="1"/>
    <col min="9476" max="9495" width="6.7265625" style="9" customWidth="1"/>
    <col min="9496" max="9502" width="5.7265625" style="9" customWidth="1"/>
    <col min="9503" max="9729" width="9.1796875" style="9"/>
    <col min="9730" max="9730" width="3.7265625" style="9" customWidth="1"/>
    <col min="9731" max="9731" width="30.7265625" style="9" customWidth="1"/>
    <col min="9732" max="9751" width="6.7265625" style="9" customWidth="1"/>
    <col min="9752" max="9758" width="5.7265625" style="9" customWidth="1"/>
    <col min="9759" max="9985" width="9.1796875" style="9"/>
    <col min="9986" max="9986" width="3.7265625" style="9" customWidth="1"/>
    <col min="9987" max="9987" width="30.7265625" style="9" customWidth="1"/>
    <col min="9988" max="10007" width="6.7265625" style="9" customWidth="1"/>
    <col min="10008" max="10014" width="5.7265625" style="9" customWidth="1"/>
    <col min="10015" max="10241" width="9.1796875" style="9"/>
    <col min="10242" max="10242" width="3.7265625" style="9" customWidth="1"/>
    <col min="10243" max="10243" width="30.7265625" style="9" customWidth="1"/>
    <col min="10244" max="10263" width="6.7265625" style="9" customWidth="1"/>
    <col min="10264" max="10270" width="5.7265625" style="9" customWidth="1"/>
    <col min="10271" max="10497" width="9.1796875" style="9"/>
    <col min="10498" max="10498" width="3.7265625" style="9" customWidth="1"/>
    <col min="10499" max="10499" width="30.7265625" style="9" customWidth="1"/>
    <col min="10500" max="10519" width="6.7265625" style="9" customWidth="1"/>
    <col min="10520" max="10526" width="5.7265625" style="9" customWidth="1"/>
    <col min="10527" max="10753" width="9.1796875" style="9"/>
    <col min="10754" max="10754" width="3.7265625" style="9" customWidth="1"/>
    <col min="10755" max="10755" width="30.7265625" style="9" customWidth="1"/>
    <col min="10756" max="10775" width="6.7265625" style="9" customWidth="1"/>
    <col min="10776" max="10782" width="5.7265625" style="9" customWidth="1"/>
    <col min="10783" max="11009" width="9.1796875" style="9"/>
    <col min="11010" max="11010" width="3.7265625" style="9" customWidth="1"/>
    <col min="11011" max="11011" width="30.7265625" style="9" customWidth="1"/>
    <col min="11012" max="11031" width="6.7265625" style="9" customWidth="1"/>
    <col min="11032" max="11038" width="5.7265625" style="9" customWidth="1"/>
    <col min="11039" max="11265" width="9.1796875" style="9"/>
    <col min="11266" max="11266" width="3.7265625" style="9" customWidth="1"/>
    <col min="11267" max="11267" width="30.7265625" style="9" customWidth="1"/>
    <col min="11268" max="11287" width="6.7265625" style="9" customWidth="1"/>
    <col min="11288" max="11294" width="5.7265625" style="9" customWidth="1"/>
    <col min="11295" max="11521" width="9.1796875" style="9"/>
    <col min="11522" max="11522" width="3.7265625" style="9" customWidth="1"/>
    <col min="11523" max="11523" width="30.7265625" style="9" customWidth="1"/>
    <col min="11524" max="11543" width="6.7265625" style="9" customWidth="1"/>
    <col min="11544" max="11550" width="5.7265625" style="9" customWidth="1"/>
    <col min="11551" max="11777" width="9.1796875" style="9"/>
    <col min="11778" max="11778" width="3.7265625" style="9" customWidth="1"/>
    <col min="11779" max="11779" width="30.7265625" style="9" customWidth="1"/>
    <col min="11780" max="11799" width="6.7265625" style="9" customWidth="1"/>
    <col min="11800" max="11806" width="5.7265625" style="9" customWidth="1"/>
    <col min="11807" max="12033" width="9.1796875" style="9"/>
    <col min="12034" max="12034" width="3.7265625" style="9" customWidth="1"/>
    <col min="12035" max="12035" width="30.7265625" style="9" customWidth="1"/>
    <col min="12036" max="12055" width="6.7265625" style="9" customWidth="1"/>
    <col min="12056" max="12062" width="5.7265625" style="9" customWidth="1"/>
    <col min="12063" max="12289" width="9.1796875" style="9"/>
    <col min="12290" max="12290" width="3.7265625" style="9" customWidth="1"/>
    <col min="12291" max="12291" width="30.7265625" style="9" customWidth="1"/>
    <col min="12292" max="12311" width="6.7265625" style="9" customWidth="1"/>
    <col min="12312" max="12318" width="5.7265625" style="9" customWidth="1"/>
    <col min="12319" max="12545" width="9.1796875" style="9"/>
    <col min="12546" max="12546" width="3.7265625" style="9" customWidth="1"/>
    <col min="12547" max="12547" width="30.7265625" style="9" customWidth="1"/>
    <col min="12548" max="12567" width="6.7265625" style="9" customWidth="1"/>
    <col min="12568" max="12574" width="5.7265625" style="9" customWidth="1"/>
    <col min="12575" max="12801" width="9.1796875" style="9"/>
    <col min="12802" max="12802" width="3.7265625" style="9" customWidth="1"/>
    <col min="12803" max="12803" width="30.7265625" style="9" customWidth="1"/>
    <col min="12804" max="12823" width="6.7265625" style="9" customWidth="1"/>
    <col min="12824" max="12830" width="5.7265625" style="9" customWidth="1"/>
    <col min="12831" max="13057" width="9.1796875" style="9"/>
    <col min="13058" max="13058" width="3.7265625" style="9" customWidth="1"/>
    <col min="13059" max="13059" width="30.7265625" style="9" customWidth="1"/>
    <col min="13060" max="13079" width="6.7265625" style="9" customWidth="1"/>
    <col min="13080" max="13086" width="5.7265625" style="9" customWidth="1"/>
    <col min="13087" max="13313" width="9.1796875" style="9"/>
    <col min="13314" max="13314" width="3.7265625" style="9" customWidth="1"/>
    <col min="13315" max="13315" width="30.7265625" style="9" customWidth="1"/>
    <col min="13316" max="13335" width="6.7265625" style="9" customWidth="1"/>
    <col min="13336" max="13342" width="5.7265625" style="9" customWidth="1"/>
    <col min="13343" max="13569" width="9.1796875" style="9"/>
    <col min="13570" max="13570" width="3.7265625" style="9" customWidth="1"/>
    <col min="13571" max="13571" width="30.7265625" style="9" customWidth="1"/>
    <col min="13572" max="13591" width="6.7265625" style="9" customWidth="1"/>
    <col min="13592" max="13598" width="5.7265625" style="9" customWidth="1"/>
    <col min="13599" max="13825" width="9.1796875" style="9"/>
    <col min="13826" max="13826" width="3.7265625" style="9" customWidth="1"/>
    <col min="13827" max="13827" width="30.7265625" style="9" customWidth="1"/>
    <col min="13828" max="13847" width="6.7265625" style="9" customWidth="1"/>
    <col min="13848" max="13854" width="5.7265625" style="9" customWidth="1"/>
    <col min="13855" max="14081" width="9.1796875" style="9"/>
    <col min="14082" max="14082" width="3.7265625" style="9" customWidth="1"/>
    <col min="14083" max="14083" width="30.7265625" style="9" customWidth="1"/>
    <col min="14084" max="14103" width="6.7265625" style="9" customWidth="1"/>
    <col min="14104" max="14110" width="5.7265625" style="9" customWidth="1"/>
    <col min="14111" max="14337" width="9.1796875" style="9"/>
    <col min="14338" max="14338" width="3.7265625" style="9" customWidth="1"/>
    <col min="14339" max="14339" width="30.7265625" style="9" customWidth="1"/>
    <col min="14340" max="14359" width="6.7265625" style="9" customWidth="1"/>
    <col min="14360" max="14366" width="5.7265625" style="9" customWidth="1"/>
    <col min="14367" max="14593" width="9.1796875" style="9"/>
    <col min="14594" max="14594" width="3.7265625" style="9" customWidth="1"/>
    <col min="14595" max="14595" width="30.7265625" style="9" customWidth="1"/>
    <col min="14596" max="14615" width="6.7265625" style="9" customWidth="1"/>
    <col min="14616" max="14622" width="5.7265625" style="9" customWidth="1"/>
    <col min="14623" max="14849" width="9.1796875" style="9"/>
    <col min="14850" max="14850" width="3.7265625" style="9" customWidth="1"/>
    <col min="14851" max="14851" width="30.7265625" style="9" customWidth="1"/>
    <col min="14852" max="14871" width="6.7265625" style="9" customWidth="1"/>
    <col min="14872" max="14878" width="5.7265625" style="9" customWidth="1"/>
    <col min="14879" max="15105" width="9.1796875" style="9"/>
    <col min="15106" max="15106" width="3.7265625" style="9" customWidth="1"/>
    <col min="15107" max="15107" width="30.7265625" style="9" customWidth="1"/>
    <col min="15108" max="15127" width="6.7265625" style="9" customWidth="1"/>
    <col min="15128" max="15134" width="5.7265625" style="9" customWidth="1"/>
    <col min="15135" max="15361" width="9.1796875" style="9"/>
    <col min="15362" max="15362" width="3.7265625" style="9" customWidth="1"/>
    <col min="15363" max="15363" width="30.7265625" style="9" customWidth="1"/>
    <col min="15364" max="15383" width="6.7265625" style="9" customWidth="1"/>
    <col min="15384" max="15390" width="5.7265625" style="9" customWidth="1"/>
    <col min="15391" max="15617" width="9.1796875" style="9"/>
    <col min="15618" max="15618" width="3.7265625" style="9" customWidth="1"/>
    <col min="15619" max="15619" width="30.7265625" style="9" customWidth="1"/>
    <col min="15620" max="15639" width="6.7265625" style="9" customWidth="1"/>
    <col min="15640" max="15646" width="5.7265625" style="9" customWidth="1"/>
    <col min="15647" max="15873" width="9.1796875" style="9"/>
    <col min="15874" max="15874" width="3.7265625" style="9" customWidth="1"/>
    <col min="15875" max="15875" width="30.7265625" style="9" customWidth="1"/>
    <col min="15876" max="15895" width="6.7265625" style="9" customWidth="1"/>
    <col min="15896" max="15902" width="5.7265625" style="9" customWidth="1"/>
    <col min="15903" max="16129" width="9.1796875" style="9"/>
    <col min="16130" max="16130" width="3.7265625" style="9" customWidth="1"/>
    <col min="16131" max="16131" width="30.7265625" style="9" customWidth="1"/>
    <col min="16132" max="16151" width="6.7265625" style="9" customWidth="1"/>
    <col min="16152" max="16158" width="5.7265625" style="9" customWidth="1"/>
    <col min="16159" max="16384" width="9.1796875" style="9"/>
  </cols>
  <sheetData>
    <row r="1" spans="2:49" ht="40.5" thickBot="1" x14ac:dyDescent="0.25">
      <c r="B1" s="47" t="s">
        <v>313</v>
      </c>
      <c r="C1" s="64" t="s">
        <v>306</v>
      </c>
      <c r="D1" s="49" t="s">
        <v>278</v>
      </c>
      <c r="E1" s="50" t="s">
        <v>342</v>
      </c>
      <c r="F1" s="64" t="s">
        <v>341</v>
      </c>
      <c r="G1" s="87" t="s">
        <v>350</v>
      </c>
      <c r="H1" s="87" t="s">
        <v>344</v>
      </c>
      <c r="I1" s="95" t="s">
        <v>324</v>
      </c>
      <c r="J1" s="50" t="s">
        <v>345</v>
      </c>
      <c r="K1" s="96" t="s">
        <v>414</v>
      </c>
      <c r="L1" s="87" t="s">
        <v>404</v>
      </c>
      <c r="M1" s="87" t="s">
        <v>415</v>
      </c>
      <c r="N1" s="95" t="s">
        <v>427</v>
      </c>
      <c r="O1" s="50" t="s">
        <v>426</v>
      </c>
      <c r="P1" s="64" t="s">
        <v>451</v>
      </c>
      <c r="Q1" s="49" t="s">
        <v>452</v>
      </c>
      <c r="R1" s="50" t="s">
        <v>453</v>
      </c>
      <c r="S1" s="50" t="s">
        <v>150</v>
      </c>
      <c r="T1" s="96" t="s">
        <v>369</v>
      </c>
      <c r="U1" s="87" t="s">
        <v>428</v>
      </c>
      <c r="V1" s="87" t="s">
        <v>328</v>
      </c>
      <c r="W1" s="87" t="s">
        <v>386</v>
      </c>
      <c r="X1" s="87" t="s">
        <v>418</v>
      </c>
      <c r="Y1" s="87" t="s">
        <v>419</v>
      </c>
      <c r="Z1" s="96" t="s">
        <v>429</v>
      </c>
      <c r="AA1" s="87" t="s">
        <v>454</v>
      </c>
      <c r="AB1" s="96" t="s">
        <v>455</v>
      </c>
      <c r="AC1" s="64" t="s">
        <v>346</v>
      </c>
      <c r="AD1" s="87" t="s">
        <v>347</v>
      </c>
      <c r="AE1" s="96" t="s">
        <v>349</v>
      </c>
      <c r="AF1" s="65" t="s">
        <v>351</v>
      </c>
      <c r="AG1" s="65" t="s">
        <v>353</v>
      </c>
      <c r="AH1" s="49" t="s">
        <v>423</v>
      </c>
      <c r="AI1" s="64" t="s">
        <v>354</v>
      </c>
      <c r="AJ1" s="49" t="s">
        <v>431</v>
      </c>
      <c r="AK1" s="95" t="s">
        <v>355</v>
      </c>
      <c r="AL1" s="96" t="s">
        <v>356</v>
      </c>
      <c r="AM1" s="65" t="s">
        <v>357</v>
      </c>
      <c r="AN1" s="49" t="s">
        <v>358</v>
      </c>
      <c r="AO1" s="49" t="s">
        <v>430</v>
      </c>
      <c r="AP1" s="49" t="s">
        <v>359</v>
      </c>
      <c r="AQ1" s="50" t="s">
        <v>307</v>
      </c>
      <c r="AR1" s="64" t="s">
        <v>432</v>
      </c>
      <c r="AS1" s="87" t="s">
        <v>385</v>
      </c>
      <c r="AT1" s="87" t="s">
        <v>421</v>
      </c>
      <c r="AU1" s="95" t="s">
        <v>433</v>
      </c>
      <c r="AV1" s="50" t="s">
        <v>397</v>
      </c>
      <c r="AW1" s="79" t="s">
        <v>220</v>
      </c>
    </row>
    <row r="2" spans="2:49" x14ac:dyDescent="0.2">
      <c r="B2" s="51" t="s">
        <v>116</v>
      </c>
      <c r="C2" s="184">
        <v>0.995</v>
      </c>
      <c r="D2" s="186">
        <v>0.66500000000000004</v>
      </c>
      <c r="E2" s="188">
        <v>1.66</v>
      </c>
      <c r="F2" s="184">
        <v>1.595</v>
      </c>
      <c r="G2" s="234">
        <v>0.90249999999999997</v>
      </c>
      <c r="H2" s="234">
        <v>0.53</v>
      </c>
      <c r="I2" s="254">
        <v>0.40250000000000002</v>
      </c>
      <c r="J2" s="188">
        <v>3.43</v>
      </c>
      <c r="K2" s="184">
        <v>2.0699999999999998</v>
      </c>
      <c r="L2" s="234">
        <v>0.61750000000000005</v>
      </c>
      <c r="M2" s="234">
        <v>0.375</v>
      </c>
      <c r="N2" s="233">
        <v>0.49</v>
      </c>
      <c r="O2" s="188">
        <v>3.5525000000000002</v>
      </c>
      <c r="P2" s="184">
        <v>0.58499999999999996</v>
      </c>
      <c r="Q2" s="186">
        <v>0.45</v>
      </c>
      <c r="R2" s="188">
        <v>1.0349999999999999</v>
      </c>
      <c r="S2" s="188">
        <v>9.6775000000000002</v>
      </c>
      <c r="T2" s="243">
        <v>100</v>
      </c>
      <c r="U2" s="244">
        <v>96.5</v>
      </c>
      <c r="V2" s="244">
        <v>93</v>
      </c>
      <c r="W2" s="244">
        <v>83.75</v>
      </c>
      <c r="X2" s="244">
        <v>82</v>
      </c>
      <c r="Y2" s="244">
        <v>63.75</v>
      </c>
      <c r="Z2" s="243">
        <v>68.75</v>
      </c>
      <c r="AA2" s="244">
        <v>18.75</v>
      </c>
      <c r="AB2" s="243">
        <v>22.5</v>
      </c>
      <c r="AC2" s="245">
        <v>2.7777777800000001</v>
      </c>
      <c r="AD2" s="246">
        <v>2.25</v>
      </c>
      <c r="AE2" s="247">
        <v>2.04</v>
      </c>
      <c r="AF2" s="248">
        <v>2.7</v>
      </c>
      <c r="AG2" s="248">
        <v>2.75</v>
      </c>
      <c r="AH2" s="255">
        <v>2.328125</v>
      </c>
      <c r="AI2" s="274">
        <v>26.375</v>
      </c>
      <c r="AJ2" s="275">
        <v>70.2</v>
      </c>
      <c r="AK2" s="276">
        <v>2.45448785</v>
      </c>
      <c r="AL2" s="247">
        <v>1.75</v>
      </c>
      <c r="AM2" s="248">
        <v>2.0714285700000001</v>
      </c>
      <c r="AN2" s="255">
        <v>1.9375</v>
      </c>
      <c r="AO2" s="277">
        <v>42.5</v>
      </c>
      <c r="AP2" s="276">
        <v>1.91964286</v>
      </c>
      <c r="AQ2" s="249">
        <v>2.2999999999999998</v>
      </c>
      <c r="AR2" s="274">
        <v>9.25</v>
      </c>
      <c r="AS2" s="244">
        <v>12.5</v>
      </c>
      <c r="AT2" s="244">
        <v>6.75</v>
      </c>
      <c r="AU2" s="277">
        <v>62.5</v>
      </c>
      <c r="AV2" s="249">
        <v>5.46875</v>
      </c>
      <c r="AW2" s="94">
        <f t="shared" ref="AW2:AW17" si="0">S2/S$18*100</f>
        <v>112.82424948994463</v>
      </c>
    </row>
    <row r="3" spans="2:49" x14ac:dyDescent="0.2">
      <c r="B3" s="52" t="s">
        <v>5</v>
      </c>
      <c r="C3" s="77">
        <v>0.995</v>
      </c>
      <c r="D3" s="54">
        <v>0.60250000000000004</v>
      </c>
      <c r="E3" s="101">
        <v>1.5974999999999999</v>
      </c>
      <c r="F3" s="77">
        <v>1.6850000000000001</v>
      </c>
      <c r="G3" s="99">
        <v>0.92749999999999999</v>
      </c>
      <c r="H3" s="99">
        <v>0.4375</v>
      </c>
      <c r="I3" s="97">
        <v>0.38250000000000001</v>
      </c>
      <c r="J3" s="101">
        <v>3.4325000000000001</v>
      </c>
      <c r="K3" s="77">
        <v>2.11</v>
      </c>
      <c r="L3" s="99">
        <v>0.6</v>
      </c>
      <c r="M3" s="99">
        <v>0.3125</v>
      </c>
      <c r="N3" s="163">
        <v>0.41249999999999998</v>
      </c>
      <c r="O3" s="101">
        <v>3.4350000000000001</v>
      </c>
      <c r="P3" s="77">
        <v>0.79</v>
      </c>
      <c r="Q3" s="54">
        <v>0.3775</v>
      </c>
      <c r="R3" s="101">
        <v>1.1675</v>
      </c>
      <c r="S3" s="101">
        <v>9.6325000000000003</v>
      </c>
      <c r="T3" s="164">
        <v>100</v>
      </c>
      <c r="U3" s="145">
        <v>91.5</v>
      </c>
      <c r="V3" s="145">
        <v>87.5</v>
      </c>
      <c r="W3" s="145">
        <v>73.75</v>
      </c>
      <c r="X3" s="145">
        <v>68.75</v>
      </c>
      <c r="Y3" s="145">
        <v>60</v>
      </c>
      <c r="Z3" s="164">
        <v>60</v>
      </c>
      <c r="AA3" s="145">
        <v>12.5</v>
      </c>
      <c r="AB3" s="164">
        <v>11.25</v>
      </c>
      <c r="AC3" s="227">
        <v>2.8333333299999999</v>
      </c>
      <c r="AD3" s="167">
        <v>2.25</v>
      </c>
      <c r="AE3" s="170">
        <v>2.25</v>
      </c>
      <c r="AF3" s="236">
        <v>2.2000000000000002</v>
      </c>
      <c r="AG3" s="236">
        <v>2.5</v>
      </c>
      <c r="AH3" s="183">
        <v>2.5625</v>
      </c>
      <c r="AI3" s="139">
        <v>25</v>
      </c>
      <c r="AJ3" s="149">
        <v>68.75</v>
      </c>
      <c r="AK3" s="223">
        <v>2.37526042</v>
      </c>
      <c r="AL3" s="170">
        <v>1.375</v>
      </c>
      <c r="AM3" s="236">
        <v>2.5</v>
      </c>
      <c r="AN3" s="183">
        <v>2.3125</v>
      </c>
      <c r="AO3" s="138">
        <v>45</v>
      </c>
      <c r="AP3" s="223">
        <v>2.0625</v>
      </c>
      <c r="AQ3" s="172">
        <v>2.4</v>
      </c>
      <c r="AR3" s="139">
        <v>12.5</v>
      </c>
      <c r="AS3" s="145">
        <v>15.5</v>
      </c>
      <c r="AT3" s="145">
        <v>11.75</v>
      </c>
      <c r="AU3" s="138">
        <v>51.25</v>
      </c>
      <c r="AV3" s="172">
        <v>5.2083333300000003</v>
      </c>
      <c r="AW3" s="94">
        <f t="shared" si="0"/>
        <v>112.29962110171961</v>
      </c>
    </row>
    <row r="4" spans="2:49" x14ac:dyDescent="0.2">
      <c r="B4" s="52" t="s">
        <v>290</v>
      </c>
      <c r="C4" s="60">
        <v>1.0475000000000001</v>
      </c>
      <c r="D4" s="20">
        <v>0.73</v>
      </c>
      <c r="E4" s="21">
        <v>1.7775000000000001</v>
      </c>
      <c r="F4" s="60">
        <v>1.63</v>
      </c>
      <c r="G4" s="22">
        <v>0.90749999999999997</v>
      </c>
      <c r="H4" s="22">
        <v>0.48</v>
      </c>
      <c r="I4" s="24">
        <v>0.34250000000000003</v>
      </c>
      <c r="J4" s="21">
        <v>3.36</v>
      </c>
      <c r="K4" s="60">
        <v>2.0249999999999999</v>
      </c>
      <c r="L4" s="22">
        <v>0.46500000000000002</v>
      </c>
      <c r="M4" s="22">
        <v>0.32750000000000001</v>
      </c>
      <c r="N4" s="25">
        <v>0.37</v>
      </c>
      <c r="O4" s="21">
        <v>3.1875</v>
      </c>
      <c r="P4" s="60">
        <v>0.74750000000000005</v>
      </c>
      <c r="Q4" s="20">
        <v>0.36499999999999999</v>
      </c>
      <c r="R4" s="21">
        <v>1.1125</v>
      </c>
      <c r="S4" s="21">
        <v>9.4375</v>
      </c>
      <c r="T4" s="156">
        <v>98.75</v>
      </c>
      <c r="U4" s="88">
        <v>96.5</v>
      </c>
      <c r="V4" s="88">
        <v>90</v>
      </c>
      <c r="W4" s="88">
        <v>77.5</v>
      </c>
      <c r="X4" s="88">
        <v>63.75</v>
      </c>
      <c r="Y4" s="88">
        <v>57.5</v>
      </c>
      <c r="Z4" s="156">
        <v>55</v>
      </c>
      <c r="AA4" s="88">
        <v>11.25</v>
      </c>
      <c r="AB4" s="156">
        <v>10.5</v>
      </c>
      <c r="AC4" s="229">
        <v>2.7222222199999999</v>
      </c>
      <c r="AD4" s="166">
        <v>2.5</v>
      </c>
      <c r="AE4" s="169">
        <v>2.5</v>
      </c>
      <c r="AF4" s="240">
        <v>2.4500000000000002</v>
      </c>
      <c r="AG4" s="240">
        <v>2.625</v>
      </c>
      <c r="AH4" s="221">
        <v>2.171875</v>
      </c>
      <c r="AI4" s="83">
        <v>29.125</v>
      </c>
      <c r="AJ4" s="148">
        <v>69.150000000000006</v>
      </c>
      <c r="AK4" s="159">
        <v>2.5287934000000001</v>
      </c>
      <c r="AL4" s="169">
        <v>1.65625</v>
      </c>
      <c r="AM4" s="240">
        <v>2.6071428600000002</v>
      </c>
      <c r="AN4" s="221">
        <v>2.40625</v>
      </c>
      <c r="AO4" s="91">
        <v>45</v>
      </c>
      <c r="AP4" s="159">
        <v>2.22321429</v>
      </c>
      <c r="AQ4" s="94">
        <v>2.1</v>
      </c>
      <c r="AR4" s="83">
        <v>10</v>
      </c>
      <c r="AS4" s="88">
        <v>5</v>
      </c>
      <c r="AT4" s="88">
        <v>4.25</v>
      </c>
      <c r="AU4" s="91">
        <v>60</v>
      </c>
      <c r="AV4" s="94">
        <v>4.28125</v>
      </c>
      <c r="AW4" s="94">
        <f t="shared" si="0"/>
        <v>110.02623141941123</v>
      </c>
    </row>
    <row r="5" spans="2:49" x14ac:dyDescent="0.2">
      <c r="B5" s="52" t="s">
        <v>118</v>
      </c>
      <c r="C5" s="77">
        <v>0.92249999999999999</v>
      </c>
      <c r="D5" s="54">
        <v>0.66749999999999998</v>
      </c>
      <c r="E5" s="101">
        <v>1.59</v>
      </c>
      <c r="F5" s="77">
        <v>1.6950000000000001</v>
      </c>
      <c r="G5" s="99">
        <v>1.0149999999999999</v>
      </c>
      <c r="H5" s="99">
        <v>0.49</v>
      </c>
      <c r="I5" s="97">
        <v>0.375</v>
      </c>
      <c r="J5" s="101">
        <v>3.5750000000000002</v>
      </c>
      <c r="K5" s="77">
        <v>1.9475</v>
      </c>
      <c r="L5" s="99">
        <v>0.57250000000000001</v>
      </c>
      <c r="M5" s="99">
        <v>0.34499999999999997</v>
      </c>
      <c r="N5" s="163">
        <v>0.34749999999999998</v>
      </c>
      <c r="O5" s="101">
        <v>3.2124999999999999</v>
      </c>
      <c r="P5" s="77">
        <v>0.64500000000000002</v>
      </c>
      <c r="Q5" s="54">
        <v>0.3775</v>
      </c>
      <c r="R5" s="101">
        <v>1.0225</v>
      </c>
      <c r="S5" s="101">
        <v>9.4</v>
      </c>
      <c r="T5" s="164">
        <v>100</v>
      </c>
      <c r="U5" s="145">
        <v>95.25</v>
      </c>
      <c r="V5" s="145">
        <v>93.75</v>
      </c>
      <c r="W5" s="145">
        <v>78.75</v>
      </c>
      <c r="X5" s="145">
        <v>82.5</v>
      </c>
      <c r="Y5" s="145">
        <v>60</v>
      </c>
      <c r="Z5" s="164">
        <v>52.5</v>
      </c>
      <c r="AA5" s="145">
        <v>11.25</v>
      </c>
      <c r="AB5" s="164">
        <v>12.25</v>
      </c>
      <c r="AC5" s="227">
        <v>2.9444444399999998</v>
      </c>
      <c r="AD5" s="167">
        <v>2.625</v>
      </c>
      <c r="AE5" s="170">
        <v>2.2000000000000002</v>
      </c>
      <c r="AF5" s="236">
        <v>2.4</v>
      </c>
      <c r="AG5" s="236">
        <v>2.75</v>
      </c>
      <c r="AH5" s="183">
        <v>2.5625</v>
      </c>
      <c r="AI5" s="139">
        <v>28.125</v>
      </c>
      <c r="AJ5" s="149">
        <v>72.924999999999997</v>
      </c>
      <c r="AK5" s="223">
        <v>2.6032899299999999</v>
      </c>
      <c r="AL5" s="170">
        <v>1.84375</v>
      </c>
      <c r="AM5" s="236">
        <v>1.96428571</v>
      </c>
      <c r="AN5" s="183">
        <v>1.84375</v>
      </c>
      <c r="AO5" s="138">
        <v>57.5</v>
      </c>
      <c r="AP5" s="223">
        <v>1.8839285699999999</v>
      </c>
      <c r="AQ5" s="172">
        <v>2.2000000000000002</v>
      </c>
      <c r="AR5" s="139">
        <v>8.25</v>
      </c>
      <c r="AS5" s="145">
        <v>10.25</v>
      </c>
      <c r="AT5" s="145">
        <v>8.25</v>
      </c>
      <c r="AU5" s="138">
        <v>52.5</v>
      </c>
      <c r="AV5" s="172">
        <v>4.1354166699999997</v>
      </c>
      <c r="AW5" s="94">
        <f t="shared" si="0"/>
        <v>109.58904109589041</v>
      </c>
    </row>
    <row r="6" spans="2:49" x14ac:dyDescent="0.2">
      <c r="B6" s="52" t="s">
        <v>83</v>
      </c>
      <c r="C6" s="77">
        <v>1.0349999999999999</v>
      </c>
      <c r="D6" s="54">
        <v>0.67249999999999999</v>
      </c>
      <c r="E6" s="101">
        <v>1.7075</v>
      </c>
      <c r="F6" s="77">
        <v>1.4750000000000001</v>
      </c>
      <c r="G6" s="99">
        <v>0.92</v>
      </c>
      <c r="H6" s="99">
        <v>0.4375</v>
      </c>
      <c r="I6" s="97">
        <v>0.45</v>
      </c>
      <c r="J6" s="101">
        <v>3.2825000000000002</v>
      </c>
      <c r="K6" s="77">
        <v>1.885</v>
      </c>
      <c r="L6" s="99">
        <v>0.55000000000000004</v>
      </c>
      <c r="M6" s="99">
        <v>0.34499999999999997</v>
      </c>
      <c r="N6" s="163">
        <v>0.40749999999999997</v>
      </c>
      <c r="O6" s="101">
        <v>3.1875</v>
      </c>
      <c r="P6" s="77">
        <v>0.62749999999999995</v>
      </c>
      <c r="Q6" s="54">
        <v>0.49</v>
      </c>
      <c r="R6" s="101">
        <v>1.1174999999999999</v>
      </c>
      <c r="S6" s="101">
        <v>9.2949999999999999</v>
      </c>
      <c r="T6" s="164">
        <v>100</v>
      </c>
      <c r="U6" s="145">
        <v>88.25</v>
      </c>
      <c r="V6" s="145">
        <v>89.25</v>
      </c>
      <c r="W6" s="145">
        <v>79.5</v>
      </c>
      <c r="X6" s="145">
        <v>73.25</v>
      </c>
      <c r="Y6" s="145">
        <v>55</v>
      </c>
      <c r="Z6" s="164">
        <v>55</v>
      </c>
      <c r="AA6" s="145">
        <v>5.5</v>
      </c>
      <c r="AB6" s="164">
        <v>15</v>
      </c>
      <c r="AC6" s="227">
        <v>2.9444444399999998</v>
      </c>
      <c r="AD6" s="167">
        <v>2.375</v>
      </c>
      <c r="AE6" s="170">
        <v>2.65</v>
      </c>
      <c r="AF6" s="236">
        <v>2.15</v>
      </c>
      <c r="AG6" s="236">
        <v>2.75</v>
      </c>
      <c r="AH6" s="183">
        <v>2.328125</v>
      </c>
      <c r="AI6" s="139">
        <v>26</v>
      </c>
      <c r="AJ6" s="149">
        <v>65.400000000000006</v>
      </c>
      <c r="AK6" s="223">
        <v>2.4440711799999999</v>
      </c>
      <c r="AL6" s="170">
        <v>1.09375</v>
      </c>
      <c r="AM6" s="236">
        <v>1.75</v>
      </c>
      <c r="AN6" s="183">
        <v>1.65625</v>
      </c>
      <c r="AO6" s="138">
        <v>41.25</v>
      </c>
      <c r="AP6" s="223">
        <v>1.5</v>
      </c>
      <c r="AQ6" s="172">
        <v>2.5</v>
      </c>
      <c r="AR6" s="139">
        <v>8.75</v>
      </c>
      <c r="AS6" s="145">
        <v>21.25</v>
      </c>
      <c r="AT6" s="145">
        <v>8</v>
      </c>
      <c r="AU6" s="138">
        <v>50</v>
      </c>
      <c r="AV6" s="172">
        <v>4.75</v>
      </c>
      <c r="AW6" s="94">
        <f t="shared" si="0"/>
        <v>108.36490819003205</v>
      </c>
    </row>
    <row r="7" spans="2:49" x14ac:dyDescent="0.2">
      <c r="B7" s="52" t="s">
        <v>305</v>
      </c>
      <c r="C7" s="77">
        <v>1.02</v>
      </c>
      <c r="D7" s="54">
        <v>0.63500000000000001</v>
      </c>
      <c r="E7" s="101">
        <v>1.655</v>
      </c>
      <c r="F7" s="77">
        <v>1.5349999999999999</v>
      </c>
      <c r="G7" s="99">
        <v>1.0125</v>
      </c>
      <c r="H7" s="99">
        <v>0.5575</v>
      </c>
      <c r="I7" s="97">
        <v>0.45</v>
      </c>
      <c r="J7" s="101">
        <v>3.5550000000000002</v>
      </c>
      <c r="K7" s="77">
        <v>1.8925000000000001</v>
      </c>
      <c r="L7" s="99">
        <v>0.58499999999999996</v>
      </c>
      <c r="M7" s="99">
        <v>0.27250000000000002</v>
      </c>
      <c r="N7" s="163">
        <v>0.33</v>
      </c>
      <c r="O7" s="101">
        <v>3.08</v>
      </c>
      <c r="P7" s="77">
        <v>0.60250000000000004</v>
      </c>
      <c r="Q7" s="54">
        <v>0.3775</v>
      </c>
      <c r="R7" s="101">
        <v>0.98</v>
      </c>
      <c r="S7" s="101">
        <v>9.27</v>
      </c>
      <c r="T7" s="164">
        <v>100</v>
      </c>
      <c r="U7" s="145">
        <v>98</v>
      </c>
      <c r="V7" s="145">
        <v>93.5</v>
      </c>
      <c r="W7" s="145">
        <v>91.25</v>
      </c>
      <c r="X7" s="145">
        <v>73.75</v>
      </c>
      <c r="Y7" s="145">
        <v>57.5</v>
      </c>
      <c r="Z7" s="164">
        <v>57.5</v>
      </c>
      <c r="AA7" s="145">
        <v>8.75</v>
      </c>
      <c r="AB7" s="164">
        <v>12.5</v>
      </c>
      <c r="AC7" s="227">
        <v>2.7222222199999999</v>
      </c>
      <c r="AD7" s="167">
        <v>2.625</v>
      </c>
      <c r="AE7" s="170">
        <v>2.7</v>
      </c>
      <c r="AF7" s="236">
        <v>2.9</v>
      </c>
      <c r="AG7" s="236">
        <v>2.375</v>
      </c>
      <c r="AH7" s="183">
        <v>2.328125</v>
      </c>
      <c r="AI7" s="139">
        <v>25.5</v>
      </c>
      <c r="AJ7" s="149">
        <v>67.5</v>
      </c>
      <c r="AK7" s="223">
        <v>2.5078559</v>
      </c>
      <c r="AL7" s="170">
        <v>1.46875</v>
      </c>
      <c r="AM7" s="236">
        <v>1.96428571</v>
      </c>
      <c r="AN7" s="183">
        <v>1.84375</v>
      </c>
      <c r="AO7" s="138">
        <v>43.75</v>
      </c>
      <c r="AP7" s="223">
        <v>1.7589285699999999</v>
      </c>
      <c r="AQ7" s="172">
        <v>2.2999999999999998</v>
      </c>
      <c r="AR7" s="139">
        <v>8.75</v>
      </c>
      <c r="AS7" s="145">
        <v>17.5</v>
      </c>
      <c r="AT7" s="145">
        <v>6.75</v>
      </c>
      <c r="AU7" s="138">
        <v>52.5</v>
      </c>
      <c r="AV7" s="172">
        <v>4.59375</v>
      </c>
      <c r="AW7" s="94">
        <f t="shared" si="0"/>
        <v>108.0734479743515</v>
      </c>
    </row>
    <row r="8" spans="2:49" x14ac:dyDescent="0.2">
      <c r="B8" s="52" t="s">
        <v>70</v>
      </c>
      <c r="C8" s="60">
        <v>0.95499999999999996</v>
      </c>
      <c r="D8" s="20">
        <v>0.66749999999999998</v>
      </c>
      <c r="E8" s="21">
        <v>1.6225000000000001</v>
      </c>
      <c r="F8" s="60">
        <v>1.5649999999999999</v>
      </c>
      <c r="G8" s="22">
        <v>0.89249999999999996</v>
      </c>
      <c r="H8" s="22">
        <v>0.53749999999999998</v>
      </c>
      <c r="I8" s="24">
        <v>0.47249999999999998</v>
      </c>
      <c r="J8" s="21">
        <v>3.4674999999999998</v>
      </c>
      <c r="K8" s="60">
        <v>1.9850000000000001</v>
      </c>
      <c r="L8" s="22">
        <v>0.57999999999999996</v>
      </c>
      <c r="M8" s="22">
        <v>0.28000000000000003</v>
      </c>
      <c r="N8" s="25">
        <v>0.28749999999999998</v>
      </c>
      <c r="O8" s="21">
        <v>3.1324999999999998</v>
      </c>
      <c r="P8" s="60">
        <v>0.61750000000000005</v>
      </c>
      <c r="Q8" s="20">
        <v>0.42749999999999999</v>
      </c>
      <c r="R8" s="21">
        <v>1.0449999999999999</v>
      </c>
      <c r="S8" s="21">
        <v>9.2675000000000001</v>
      </c>
      <c r="T8" s="156">
        <v>97.5</v>
      </c>
      <c r="U8" s="88">
        <v>67</v>
      </c>
      <c r="V8" s="88">
        <v>62.5</v>
      </c>
      <c r="W8" s="88">
        <v>63.75</v>
      </c>
      <c r="X8" s="88">
        <v>60</v>
      </c>
      <c r="Y8" s="88">
        <v>37.5</v>
      </c>
      <c r="Z8" s="156">
        <v>45</v>
      </c>
      <c r="AA8" s="88">
        <v>6.75</v>
      </c>
      <c r="AB8" s="156">
        <v>6.75</v>
      </c>
      <c r="AC8" s="229">
        <v>2.1666666700000001</v>
      </c>
      <c r="AD8" s="166">
        <v>2.375</v>
      </c>
      <c r="AE8" s="169">
        <v>2.2000000000000002</v>
      </c>
      <c r="AF8" s="240">
        <v>1.7</v>
      </c>
      <c r="AG8" s="240">
        <v>2.25</v>
      </c>
      <c r="AH8" s="221">
        <v>1.859375</v>
      </c>
      <c r="AI8" s="83">
        <v>29.625</v>
      </c>
      <c r="AJ8" s="148">
        <v>65</v>
      </c>
      <c r="AK8" s="159">
        <v>2.2001302100000002</v>
      </c>
      <c r="AL8" s="169">
        <v>2.5</v>
      </c>
      <c r="AM8" s="240">
        <v>2.71428571</v>
      </c>
      <c r="AN8" s="221">
        <v>2.5</v>
      </c>
      <c r="AO8" s="91">
        <v>46.774999999999999</v>
      </c>
      <c r="AP8" s="159">
        <v>2.5714285700000001</v>
      </c>
      <c r="AQ8" s="94">
        <v>2.2999999999999998</v>
      </c>
      <c r="AR8" s="83">
        <v>16.25</v>
      </c>
      <c r="AS8" s="88">
        <v>12.5</v>
      </c>
      <c r="AT8" s="88">
        <v>7</v>
      </c>
      <c r="AU8" s="91">
        <v>47.5</v>
      </c>
      <c r="AV8" s="94">
        <v>4.2083333300000003</v>
      </c>
      <c r="AW8" s="94">
        <f t="shared" si="0"/>
        <v>108.04430195278343</v>
      </c>
    </row>
    <row r="9" spans="2:49" x14ac:dyDescent="0.2">
      <c r="B9" s="52" t="s">
        <v>302</v>
      </c>
      <c r="C9" s="77">
        <v>0.98250000000000004</v>
      </c>
      <c r="D9" s="54">
        <v>0.63249999999999995</v>
      </c>
      <c r="E9" s="101">
        <v>1.615</v>
      </c>
      <c r="F9" s="77">
        <v>1.5175000000000001</v>
      </c>
      <c r="G9" s="99">
        <v>0.87</v>
      </c>
      <c r="H9" s="99">
        <v>0.48749999999999999</v>
      </c>
      <c r="I9" s="97">
        <v>0.32500000000000001</v>
      </c>
      <c r="J9" s="101">
        <v>3.2</v>
      </c>
      <c r="K9" s="77">
        <v>1.9175</v>
      </c>
      <c r="L9" s="99">
        <v>0.57750000000000001</v>
      </c>
      <c r="M9" s="99">
        <v>0.32</v>
      </c>
      <c r="N9" s="163">
        <v>0.39</v>
      </c>
      <c r="O9" s="101">
        <v>3.2050000000000001</v>
      </c>
      <c r="P9" s="77">
        <v>0.58750000000000002</v>
      </c>
      <c r="Q9" s="54">
        <v>0.38</v>
      </c>
      <c r="R9" s="101">
        <v>0.96750000000000003</v>
      </c>
      <c r="S9" s="101">
        <v>8.9875000000000007</v>
      </c>
      <c r="T9" s="164">
        <v>100</v>
      </c>
      <c r="U9" s="145">
        <v>90.75</v>
      </c>
      <c r="V9" s="145">
        <v>93</v>
      </c>
      <c r="W9" s="145">
        <v>82.5</v>
      </c>
      <c r="X9" s="145">
        <v>82.5</v>
      </c>
      <c r="Y9" s="145">
        <v>63.75</v>
      </c>
      <c r="Z9" s="164">
        <v>61.25</v>
      </c>
      <c r="AA9" s="145">
        <v>10</v>
      </c>
      <c r="AB9" s="164">
        <v>12.5</v>
      </c>
      <c r="AC9" s="227">
        <v>2.88888889</v>
      </c>
      <c r="AD9" s="167">
        <v>2.125</v>
      </c>
      <c r="AE9" s="170">
        <v>2.4</v>
      </c>
      <c r="AF9" s="236">
        <v>2.2999999999999998</v>
      </c>
      <c r="AG9" s="236">
        <v>2.625</v>
      </c>
      <c r="AH9" s="183">
        <v>2.40625</v>
      </c>
      <c r="AI9" s="139">
        <v>27</v>
      </c>
      <c r="AJ9" s="149">
        <v>69.55</v>
      </c>
      <c r="AK9" s="223">
        <v>2.45142361</v>
      </c>
      <c r="AL9" s="170">
        <v>1.5625</v>
      </c>
      <c r="AM9" s="236">
        <v>2.1785714299999999</v>
      </c>
      <c r="AN9" s="183">
        <v>2.03125</v>
      </c>
      <c r="AO9" s="138">
        <v>40</v>
      </c>
      <c r="AP9" s="223">
        <v>1.92410714</v>
      </c>
      <c r="AQ9" s="172">
        <v>2.4</v>
      </c>
      <c r="AR9" s="139">
        <v>6.25</v>
      </c>
      <c r="AS9" s="145">
        <v>11.75</v>
      </c>
      <c r="AT9" s="145">
        <v>6.75</v>
      </c>
      <c r="AU9" s="138">
        <v>50</v>
      </c>
      <c r="AV9" s="172">
        <v>3.59375</v>
      </c>
      <c r="AW9" s="94">
        <f t="shared" si="0"/>
        <v>104.77994753716118</v>
      </c>
    </row>
    <row r="10" spans="2:49" x14ac:dyDescent="0.2">
      <c r="B10" s="52" t="s">
        <v>293</v>
      </c>
      <c r="C10" s="77">
        <v>0.94</v>
      </c>
      <c r="D10" s="54">
        <v>0.58250000000000002</v>
      </c>
      <c r="E10" s="101">
        <v>1.5225</v>
      </c>
      <c r="F10" s="77">
        <v>1.54</v>
      </c>
      <c r="G10" s="99">
        <v>0.98</v>
      </c>
      <c r="H10" s="99">
        <v>0.48749999999999999</v>
      </c>
      <c r="I10" s="97">
        <v>0.375</v>
      </c>
      <c r="J10" s="101">
        <v>3.3824999999999998</v>
      </c>
      <c r="K10" s="77">
        <v>1.8674999999999999</v>
      </c>
      <c r="L10" s="99">
        <v>0.59499999999999997</v>
      </c>
      <c r="M10" s="99">
        <v>0.3125</v>
      </c>
      <c r="N10" s="163">
        <v>0.3075</v>
      </c>
      <c r="O10" s="101">
        <v>3.0825</v>
      </c>
      <c r="P10" s="77">
        <v>0.63</v>
      </c>
      <c r="Q10" s="54">
        <v>0.34749999999999998</v>
      </c>
      <c r="R10" s="101">
        <v>0.97750000000000004</v>
      </c>
      <c r="S10" s="101">
        <v>8.9649999999999999</v>
      </c>
      <c r="T10" s="164">
        <v>100</v>
      </c>
      <c r="U10" s="145">
        <v>91.5</v>
      </c>
      <c r="V10" s="145">
        <v>85.75</v>
      </c>
      <c r="W10" s="145">
        <v>66.25</v>
      </c>
      <c r="X10" s="145">
        <v>80</v>
      </c>
      <c r="Y10" s="145">
        <v>55</v>
      </c>
      <c r="Z10" s="164">
        <v>50</v>
      </c>
      <c r="AA10" s="145">
        <v>5.5</v>
      </c>
      <c r="AB10" s="164">
        <v>8</v>
      </c>
      <c r="AC10" s="227">
        <v>2.7222222199999999</v>
      </c>
      <c r="AD10" s="167">
        <v>2.625</v>
      </c>
      <c r="AE10" s="170">
        <v>2.5499999999999998</v>
      </c>
      <c r="AF10" s="236">
        <v>2</v>
      </c>
      <c r="AG10" s="236">
        <v>2.125</v>
      </c>
      <c r="AH10" s="183">
        <v>2.796875</v>
      </c>
      <c r="AI10" s="139">
        <v>27.125</v>
      </c>
      <c r="AJ10" s="149">
        <v>71.25</v>
      </c>
      <c r="AK10" s="223">
        <v>2.4797308999999998</v>
      </c>
      <c r="AL10" s="170">
        <v>1.5625</v>
      </c>
      <c r="AM10" s="236">
        <v>1.96428571</v>
      </c>
      <c r="AN10" s="183">
        <v>1.84375</v>
      </c>
      <c r="AO10" s="138">
        <v>55</v>
      </c>
      <c r="AP10" s="223">
        <v>1.7901785699999999</v>
      </c>
      <c r="AQ10" s="172">
        <v>2.2000000000000002</v>
      </c>
      <c r="AR10" s="139">
        <v>16.25</v>
      </c>
      <c r="AS10" s="145">
        <v>25</v>
      </c>
      <c r="AT10" s="145">
        <v>9.25</v>
      </c>
      <c r="AU10" s="138">
        <v>40</v>
      </c>
      <c r="AV10" s="172">
        <v>4.59375</v>
      </c>
      <c r="AW10" s="94">
        <f t="shared" si="0"/>
        <v>104.51763334304867</v>
      </c>
    </row>
    <row r="11" spans="2:49" x14ac:dyDescent="0.2">
      <c r="B11" s="52" t="s">
        <v>295</v>
      </c>
      <c r="C11" s="77">
        <v>1.0425</v>
      </c>
      <c r="D11" s="54">
        <v>0.61499999999999999</v>
      </c>
      <c r="E11" s="101">
        <v>1.6575</v>
      </c>
      <c r="F11" s="77">
        <v>1.5825</v>
      </c>
      <c r="G11" s="99">
        <v>0.88249999999999995</v>
      </c>
      <c r="H11" s="99">
        <v>0.56000000000000005</v>
      </c>
      <c r="I11" s="97">
        <v>0.32750000000000001</v>
      </c>
      <c r="J11" s="101">
        <v>3.3525</v>
      </c>
      <c r="K11" s="77">
        <v>1.8474999999999999</v>
      </c>
      <c r="L11" s="99">
        <v>0.48249999999999998</v>
      </c>
      <c r="M11" s="99">
        <v>0.33750000000000002</v>
      </c>
      <c r="N11" s="163">
        <v>0.34749999999999998</v>
      </c>
      <c r="O11" s="101">
        <v>3.0150000000000001</v>
      </c>
      <c r="P11" s="77">
        <v>0.62</v>
      </c>
      <c r="Q11" s="54">
        <v>0.315</v>
      </c>
      <c r="R11" s="101">
        <v>0.93500000000000005</v>
      </c>
      <c r="S11" s="101">
        <v>8.9600000000000009</v>
      </c>
      <c r="T11" s="164">
        <v>100</v>
      </c>
      <c r="U11" s="145">
        <v>94</v>
      </c>
      <c r="V11" s="145">
        <v>93.5</v>
      </c>
      <c r="W11" s="145">
        <v>77.5</v>
      </c>
      <c r="X11" s="145">
        <v>75</v>
      </c>
      <c r="Y11" s="145">
        <v>63.75</v>
      </c>
      <c r="Z11" s="164">
        <v>53.75</v>
      </c>
      <c r="AA11" s="145">
        <v>11.25</v>
      </c>
      <c r="AB11" s="164">
        <v>15</v>
      </c>
      <c r="AC11" s="227">
        <v>2.6666666700000001</v>
      </c>
      <c r="AD11" s="167">
        <v>2.125</v>
      </c>
      <c r="AE11" s="170">
        <v>2.0499999999999998</v>
      </c>
      <c r="AF11" s="236">
        <v>2.8</v>
      </c>
      <c r="AG11" s="236">
        <v>2.375</v>
      </c>
      <c r="AH11" s="183">
        <v>2.5625</v>
      </c>
      <c r="AI11" s="139">
        <v>23.5</v>
      </c>
      <c r="AJ11" s="149">
        <v>63.75</v>
      </c>
      <c r="AK11" s="223">
        <v>2.28880208</v>
      </c>
      <c r="AL11" s="170">
        <v>1.9375</v>
      </c>
      <c r="AM11" s="236">
        <v>2.6071428600000002</v>
      </c>
      <c r="AN11" s="183">
        <v>2.40625</v>
      </c>
      <c r="AO11" s="138">
        <v>41.25</v>
      </c>
      <c r="AP11" s="223">
        <v>2.31696429</v>
      </c>
      <c r="AQ11" s="172">
        <v>2.5</v>
      </c>
      <c r="AR11" s="139">
        <v>10.5</v>
      </c>
      <c r="AS11" s="145">
        <v>10</v>
      </c>
      <c r="AT11" s="145">
        <v>12.5</v>
      </c>
      <c r="AU11" s="138">
        <v>47.5</v>
      </c>
      <c r="AV11" s="172">
        <v>4.2083333300000003</v>
      </c>
      <c r="AW11" s="94">
        <f t="shared" si="0"/>
        <v>104.45934129991257</v>
      </c>
    </row>
    <row r="12" spans="2:49" x14ac:dyDescent="0.2">
      <c r="B12" s="52" t="s">
        <v>304</v>
      </c>
      <c r="C12" s="60">
        <v>0.95499999999999996</v>
      </c>
      <c r="D12" s="20">
        <v>0.62749999999999995</v>
      </c>
      <c r="E12" s="21">
        <v>1.5825</v>
      </c>
      <c r="F12" s="60">
        <v>1.47</v>
      </c>
      <c r="G12" s="22">
        <v>0.8</v>
      </c>
      <c r="H12" s="22">
        <v>0.55000000000000004</v>
      </c>
      <c r="I12" s="24">
        <v>0.29499999999999998</v>
      </c>
      <c r="J12" s="21">
        <v>3.1150000000000002</v>
      </c>
      <c r="K12" s="60">
        <v>1.885</v>
      </c>
      <c r="L12" s="22">
        <v>0.55000000000000004</v>
      </c>
      <c r="M12" s="22">
        <v>0.35249999999999998</v>
      </c>
      <c r="N12" s="25">
        <v>0.39</v>
      </c>
      <c r="O12" s="21">
        <v>3.1775000000000002</v>
      </c>
      <c r="P12" s="60">
        <v>0.67249999999999999</v>
      </c>
      <c r="Q12" s="20">
        <v>0.35749999999999998</v>
      </c>
      <c r="R12" s="21">
        <v>1.03</v>
      </c>
      <c r="S12" s="21">
        <v>8.9049999999999994</v>
      </c>
      <c r="T12" s="156">
        <v>100</v>
      </c>
      <c r="U12" s="88">
        <v>91.5</v>
      </c>
      <c r="V12" s="88">
        <v>87.5</v>
      </c>
      <c r="W12" s="88">
        <v>75</v>
      </c>
      <c r="X12" s="88">
        <v>72</v>
      </c>
      <c r="Y12" s="88">
        <v>57.5</v>
      </c>
      <c r="Z12" s="156">
        <v>55</v>
      </c>
      <c r="AA12" s="88">
        <v>5.5</v>
      </c>
      <c r="AB12" s="156">
        <v>8.25</v>
      </c>
      <c r="AC12" s="229">
        <v>2.5</v>
      </c>
      <c r="AD12" s="166">
        <v>2.625</v>
      </c>
      <c r="AE12" s="169">
        <v>2.2999999999999998</v>
      </c>
      <c r="AF12" s="240">
        <v>2.75</v>
      </c>
      <c r="AG12" s="240">
        <v>1.875</v>
      </c>
      <c r="AH12" s="221">
        <v>2.25</v>
      </c>
      <c r="AI12" s="83">
        <v>27.125</v>
      </c>
      <c r="AJ12" s="148">
        <v>70.625</v>
      </c>
      <c r="AK12" s="159">
        <v>2.4089843800000001</v>
      </c>
      <c r="AL12" s="169">
        <v>1.28125</v>
      </c>
      <c r="AM12" s="240">
        <v>1.75</v>
      </c>
      <c r="AN12" s="221">
        <v>1.65625</v>
      </c>
      <c r="AO12" s="91">
        <v>37.5</v>
      </c>
      <c r="AP12" s="159">
        <v>1.5625</v>
      </c>
      <c r="AQ12" s="94">
        <v>2.4</v>
      </c>
      <c r="AR12" s="83">
        <v>8.75</v>
      </c>
      <c r="AS12" s="88">
        <v>7.5</v>
      </c>
      <c r="AT12" s="88">
        <v>2.75</v>
      </c>
      <c r="AU12" s="91">
        <v>62.5</v>
      </c>
      <c r="AV12" s="94">
        <v>4.5104166699999997</v>
      </c>
      <c r="AW12" s="94">
        <f t="shared" si="0"/>
        <v>103.81812882541533</v>
      </c>
    </row>
    <row r="13" spans="2:49" x14ac:dyDescent="0.2">
      <c r="B13" s="52" t="s">
        <v>294</v>
      </c>
      <c r="C13" s="77">
        <v>0.95250000000000001</v>
      </c>
      <c r="D13" s="54">
        <v>0.56999999999999995</v>
      </c>
      <c r="E13" s="101">
        <v>1.5225</v>
      </c>
      <c r="F13" s="77">
        <v>1.4824999999999999</v>
      </c>
      <c r="G13" s="99">
        <v>0.82499999999999996</v>
      </c>
      <c r="H13" s="99">
        <v>0.45750000000000002</v>
      </c>
      <c r="I13" s="97">
        <v>0.36</v>
      </c>
      <c r="J13" s="101">
        <v>3.125</v>
      </c>
      <c r="K13" s="77">
        <v>2.0225</v>
      </c>
      <c r="L13" s="99">
        <v>0.48749999999999999</v>
      </c>
      <c r="M13" s="99">
        <v>0.315</v>
      </c>
      <c r="N13" s="163">
        <v>0.3075</v>
      </c>
      <c r="O13" s="101">
        <v>3.1324999999999998</v>
      </c>
      <c r="P13" s="77">
        <v>0.71499999999999997</v>
      </c>
      <c r="Q13" s="54">
        <v>0.4</v>
      </c>
      <c r="R13" s="101">
        <v>1.115</v>
      </c>
      <c r="S13" s="101">
        <v>8.8949999999999996</v>
      </c>
      <c r="T13" s="164">
        <v>100</v>
      </c>
      <c r="U13" s="145">
        <v>84.5</v>
      </c>
      <c r="V13" s="145">
        <v>73.75</v>
      </c>
      <c r="W13" s="145">
        <v>66.25</v>
      </c>
      <c r="X13" s="145">
        <v>47.5</v>
      </c>
      <c r="Y13" s="145">
        <v>40</v>
      </c>
      <c r="Z13" s="164">
        <v>42.5</v>
      </c>
      <c r="AA13" s="145">
        <v>6.75</v>
      </c>
      <c r="AB13" s="164">
        <v>8.75</v>
      </c>
      <c r="AC13" s="227">
        <v>2.7777777800000001</v>
      </c>
      <c r="AD13" s="167">
        <v>2.125</v>
      </c>
      <c r="AE13" s="170">
        <v>2.1</v>
      </c>
      <c r="AF13" s="236">
        <v>2.2000000000000002</v>
      </c>
      <c r="AG13" s="236">
        <v>2</v>
      </c>
      <c r="AH13" s="183">
        <v>1.9375</v>
      </c>
      <c r="AI13" s="139">
        <v>28.25</v>
      </c>
      <c r="AJ13" s="149">
        <v>70.625</v>
      </c>
      <c r="AK13" s="223">
        <v>2.2921440999999998</v>
      </c>
      <c r="AL13" s="170">
        <v>1.65625</v>
      </c>
      <c r="AM13" s="236">
        <v>2.28571429</v>
      </c>
      <c r="AN13" s="183">
        <v>2.125</v>
      </c>
      <c r="AO13" s="138">
        <v>52.5</v>
      </c>
      <c r="AP13" s="223">
        <v>2.0223214299999999</v>
      </c>
      <c r="AQ13" s="172">
        <v>2.2000000000000002</v>
      </c>
      <c r="AR13" s="139">
        <v>13.75</v>
      </c>
      <c r="AS13" s="145">
        <v>11.25</v>
      </c>
      <c r="AT13" s="145">
        <v>6.25</v>
      </c>
      <c r="AU13" s="138">
        <v>40</v>
      </c>
      <c r="AV13" s="172">
        <v>2.8645833299999999</v>
      </c>
      <c r="AW13" s="94">
        <f t="shared" si="0"/>
        <v>103.7015447391431</v>
      </c>
    </row>
    <row r="14" spans="2:49" x14ac:dyDescent="0.2">
      <c r="B14" s="52" t="s">
        <v>300</v>
      </c>
      <c r="C14" s="60">
        <v>1.105</v>
      </c>
      <c r="D14" s="20">
        <v>0.56499999999999995</v>
      </c>
      <c r="E14" s="21">
        <v>1.67</v>
      </c>
      <c r="F14" s="60">
        <v>1.6025</v>
      </c>
      <c r="G14" s="22">
        <v>0.86</v>
      </c>
      <c r="H14" s="22">
        <v>0.41749999999999998</v>
      </c>
      <c r="I14" s="24">
        <v>0.36749999999999999</v>
      </c>
      <c r="J14" s="21">
        <v>3.2475000000000001</v>
      </c>
      <c r="K14" s="60">
        <v>1.6825000000000001</v>
      </c>
      <c r="L14" s="22">
        <v>0.52249999999999996</v>
      </c>
      <c r="M14" s="22">
        <v>0.28249999999999997</v>
      </c>
      <c r="N14" s="25">
        <v>0.32750000000000001</v>
      </c>
      <c r="O14" s="21">
        <v>2.8149999999999999</v>
      </c>
      <c r="P14" s="60">
        <v>0.78500000000000003</v>
      </c>
      <c r="Q14" s="20">
        <v>0.32750000000000001</v>
      </c>
      <c r="R14" s="21">
        <v>1.1125</v>
      </c>
      <c r="S14" s="21">
        <v>8.8450000000000006</v>
      </c>
      <c r="T14" s="156">
        <v>100</v>
      </c>
      <c r="U14" s="88">
        <v>81.25</v>
      </c>
      <c r="V14" s="88">
        <v>73.75</v>
      </c>
      <c r="W14" s="88">
        <v>60</v>
      </c>
      <c r="X14" s="88">
        <v>51.25</v>
      </c>
      <c r="Y14" s="88">
        <v>53.75</v>
      </c>
      <c r="Z14" s="156">
        <v>31.25</v>
      </c>
      <c r="AA14" s="88">
        <v>3.25</v>
      </c>
      <c r="AB14" s="156">
        <v>4.5</v>
      </c>
      <c r="AC14" s="229">
        <v>2.38888889</v>
      </c>
      <c r="AD14" s="166">
        <v>2.625</v>
      </c>
      <c r="AE14" s="169">
        <v>2.25</v>
      </c>
      <c r="AF14" s="240">
        <v>1.9</v>
      </c>
      <c r="AG14" s="240">
        <v>1.5</v>
      </c>
      <c r="AH14" s="221">
        <v>2.328125</v>
      </c>
      <c r="AI14" s="83">
        <v>27.875</v>
      </c>
      <c r="AJ14" s="148">
        <v>69.575000000000003</v>
      </c>
      <c r="AK14" s="159">
        <v>2.2543923600000002</v>
      </c>
      <c r="AL14" s="169">
        <v>1.84375</v>
      </c>
      <c r="AM14" s="240">
        <v>2.28571429</v>
      </c>
      <c r="AN14" s="221">
        <v>2.125</v>
      </c>
      <c r="AO14" s="91">
        <v>30</v>
      </c>
      <c r="AP14" s="159">
        <v>2.0848214299999999</v>
      </c>
      <c r="AQ14" s="94">
        <v>2.1</v>
      </c>
      <c r="AR14" s="83">
        <v>8</v>
      </c>
      <c r="AS14" s="88">
        <v>12.5</v>
      </c>
      <c r="AT14" s="88">
        <v>10.5</v>
      </c>
      <c r="AU14" s="91">
        <v>45</v>
      </c>
      <c r="AV14" s="94">
        <v>3.6458333299999999</v>
      </c>
      <c r="AW14" s="94">
        <f t="shared" si="0"/>
        <v>103.11862430778199</v>
      </c>
    </row>
    <row r="15" spans="2:49" x14ac:dyDescent="0.2">
      <c r="B15" s="52" t="s">
        <v>291</v>
      </c>
      <c r="C15" s="60">
        <v>1.0674999999999999</v>
      </c>
      <c r="D15" s="20">
        <v>0.67</v>
      </c>
      <c r="E15" s="21">
        <v>1.7375</v>
      </c>
      <c r="F15" s="60">
        <v>1.49</v>
      </c>
      <c r="G15" s="22">
        <v>0.88749999999999996</v>
      </c>
      <c r="H15" s="22">
        <v>0.53</v>
      </c>
      <c r="I15" s="24">
        <v>0.31</v>
      </c>
      <c r="J15" s="21">
        <v>3.2174999999999998</v>
      </c>
      <c r="K15" s="60">
        <v>1.7224999999999999</v>
      </c>
      <c r="L15" s="22">
        <v>0.49</v>
      </c>
      <c r="M15" s="22">
        <v>0.29749999999999999</v>
      </c>
      <c r="N15" s="25">
        <v>0.47</v>
      </c>
      <c r="O15" s="21">
        <v>2.98</v>
      </c>
      <c r="P15" s="60">
        <v>0.61250000000000004</v>
      </c>
      <c r="Q15" s="20">
        <v>0.29499999999999998</v>
      </c>
      <c r="R15" s="21">
        <v>0.90749999999999997</v>
      </c>
      <c r="S15" s="21">
        <v>8.8424999999999994</v>
      </c>
      <c r="T15" s="156">
        <v>100</v>
      </c>
      <c r="U15" s="88">
        <v>92.75</v>
      </c>
      <c r="V15" s="88">
        <v>92.25</v>
      </c>
      <c r="W15" s="88">
        <v>86.25</v>
      </c>
      <c r="X15" s="88">
        <v>81.25</v>
      </c>
      <c r="Y15" s="88">
        <v>68.75</v>
      </c>
      <c r="Z15" s="156">
        <v>70</v>
      </c>
      <c r="AA15" s="88">
        <v>12.5</v>
      </c>
      <c r="AB15" s="156">
        <v>15</v>
      </c>
      <c r="AC15" s="229">
        <v>2.88888889</v>
      </c>
      <c r="AD15" s="166">
        <v>2.75</v>
      </c>
      <c r="AE15" s="169">
        <v>2.15</v>
      </c>
      <c r="AF15" s="240">
        <v>2.4500000000000002</v>
      </c>
      <c r="AG15" s="240">
        <v>2.375</v>
      </c>
      <c r="AH15" s="221">
        <v>2.71875</v>
      </c>
      <c r="AI15" s="83">
        <v>23.625</v>
      </c>
      <c r="AJ15" s="148">
        <v>62.924999999999997</v>
      </c>
      <c r="AK15" s="159">
        <v>2.3783767400000002</v>
      </c>
      <c r="AL15" s="169">
        <v>1.28125</v>
      </c>
      <c r="AM15" s="240">
        <v>2.1785714299999999</v>
      </c>
      <c r="AN15" s="221">
        <v>2.03125</v>
      </c>
      <c r="AO15" s="91">
        <v>62.5</v>
      </c>
      <c r="AP15" s="159">
        <v>1.83035714</v>
      </c>
      <c r="AQ15" s="94">
        <v>2.1</v>
      </c>
      <c r="AR15" s="83">
        <v>15</v>
      </c>
      <c r="AS15" s="88">
        <v>16.25</v>
      </c>
      <c r="AT15" s="88">
        <v>7.5</v>
      </c>
      <c r="AU15" s="91">
        <v>47.5</v>
      </c>
      <c r="AV15" s="94">
        <v>4.4791666699999997</v>
      </c>
      <c r="AW15" s="94">
        <f t="shared" si="0"/>
        <v>103.0894782862139</v>
      </c>
    </row>
    <row r="16" spans="2:49" x14ac:dyDescent="0.2">
      <c r="B16" s="52" t="s">
        <v>299</v>
      </c>
      <c r="C16" s="77">
        <v>1.02</v>
      </c>
      <c r="D16" s="54">
        <v>0.6</v>
      </c>
      <c r="E16" s="101">
        <v>1.62</v>
      </c>
      <c r="F16" s="77">
        <v>1.4075</v>
      </c>
      <c r="G16" s="99">
        <v>0.82250000000000001</v>
      </c>
      <c r="H16" s="99">
        <v>0.44750000000000001</v>
      </c>
      <c r="I16" s="97">
        <v>0.3175</v>
      </c>
      <c r="J16" s="101">
        <v>2.9950000000000001</v>
      </c>
      <c r="K16" s="77">
        <v>1.8149999999999999</v>
      </c>
      <c r="L16" s="99">
        <v>0.53</v>
      </c>
      <c r="M16" s="99">
        <v>0.29749999999999999</v>
      </c>
      <c r="N16" s="163">
        <v>0.45250000000000001</v>
      </c>
      <c r="O16" s="101">
        <v>3.0950000000000002</v>
      </c>
      <c r="P16" s="77">
        <v>0.59750000000000003</v>
      </c>
      <c r="Q16" s="54">
        <v>0.42749999999999999</v>
      </c>
      <c r="R16" s="101">
        <v>1.0249999999999999</v>
      </c>
      <c r="S16" s="101">
        <v>8.7349999999999994</v>
      </c>
      <c r="T16" s="164">
        <v>97.5</v>
      </c>
      <c r="U16" s="145">
        <v>85.75</v>
      </c>
      <c r="V16" s="145">
        <v>81.25</v>
      </c>
      <c r="W16" s="145">
        <v>67</v>
      </c>
      <c r="X16" s="145">
        <v>59.5</v>
      </c>
      <c r="Y16" s="145">
        <v>38.75</v>
      </c>
      <c r="Z16" s="164">
        <v>46.25</v>
      </c>
      <c r="AA16" s="145">
        <v>7.25</v>
      </c>
      <c r="AB16" s="164">
        <v>9.25</v>
      </c>
      <c r="AC16" s="227">
        <v>2.7222222199999999</v>
      </c>
      <c r="AD16" s="167">
        <v>2.375</v>
      </c>
      <c r="AE16" s="170">
        <v>2.2999999999999998</v>
      </c>
      <c r="AF16" s="236">
        <v>2.15</v>
      </c>
      <c r="AG16" s="236">
        <v>2</v>
      </c>
      <c r="AH16" s="183">
        <v>1.703125</v>
      </c>
      <c r="AI16" s="139">
        <v>27</v>
      </c>
      <c r="AJ16" s="149">
        <v>65.8</v>
      </c>
      <c r="AK16" s="223">
        <v>2.2294184000000001</v>
      </c>
      <c r="AL16" s="170">
        <v>1.84375</v>
      </c>
      <c r="AM16" s="236">
        <v>2.5</v>
      </c>
      <c r="AN16" s="183">
        <v>2.3125</v>
      </c>
      <c r="AO16" s="138">
        <v>43.75</v>
      </c>
      <c r="AP16" s="223">
        <v>2.21875</v>
      </c>
      <c r="AQ16" s="172">
        <v>2.2999999999999998</v>
      </c>
      <c r="AR16" s="139">
        <v>12.5</v>
      </c>
      <c r="AS16" s="145">
        <v>10.5</v>
      </c>
      <c r="AT16" s="145">
        <v>11.5</v>
      </c>
      <c r="AU16" s="138">
        <v>45</v>
      </c>
      <c r="AV16" s="172">
        <v>3.9791666700000001</v>
      </c>
      <c r="AW16" s="94">
        <f t="shared" si="0"/>
        <v>101.83619935878751</v>
      </c>
    </row>
    <row r="17" spans="2:49" x14ac:dyDescent="0.2">
      <c r="B17" s="52" t="s">
        <v>296</v>
      </c>
      <c r="C17" s="77">
        <v>1.0175000000000001</v>
      </c>
      <c r="D17" s="54">
        <v>0.57750000000000001</v>
      </c>
      <c r="E17" s="101">
        <v>1.595</v>
      </c>
      <c r="F17" s="77">
        <v>1.4075</v>
      </c>
      <c r="G17" s="99">
        <v>0.86499999999999999</v>
      </c>
      <c r="H17" s="99">
        <v>0.50749999999999995</v>
      </c>
      <c r="I17" s="97">
        <v>0.28249999999999997</v>
      </c>
      <c r="J17" s="101">
        <v>3.0625</v>
      </c>
      <c r="K17" s="77">
        <v>1.7925</v>
      </c>
      <c r="L17" s="99">
        <v>0.52500000000000002</v>
      </c>
      <c r="M17" s="99">
        <v>0.30249999999999999</v>
      </c>
      <c r="N17" s="163">
        <v>0.43</v>
      </c>
      <c r="O17" s="101">
        <v>3.05</v>
      </c>
      <c r="P17" s="77">
        <v>0.5675</v>
      </c>
      <c r="Q17" s="54">
        <v>0.3175</v>
      </c>
      <c r="R17" s="101">
        <v>0.88500000000000001</v>
      </c>
      <c r="S17" s="101">
        <v>8.5924999999999994</v>
      </c>
      <c r="T17" s="164">
        <v>99.5</v>
      </c>
      <c r="U17" s="145">
        <v>90.25</v>
      </c>
      <c r="V17" s="145">
        <v>76</v>
      </c>
      <c r="W17" s="145">
        <v>69.5</v>
      </c>
      <c r="X17" s="145">
        <v>65.75</v>
      </c>
      <c r="Y17" s="145">
        <v>57.5</v>
      </c>
      <c r="Z17" s="164">
        <v>58.75</v>
      </c>
      <c r="AA17" s="145">
        <v>11.75</v>
      </c>
      <c r="AB17" s="164">
        <v>13</v>
      </c>
      <c r="AC17" s="227">
        <v>2.38888889</v>
      </c>
      <c r="AD17" s="167">
        <v>2.5</v>
      </c>
      <c r="AE17" s="170">
        <v>1.95</v>
      </c>
      <c r="AF17" s="236">
        <v>2.35</v>
      </c>
      <c r="AG17" s="236">
        <v>2.125</v>
      </c>
      <c r="AH17" s="183">
        <v>2.09375</v>
      </c>
      <c r="AI17" s="139">
        <v>26.875</v>
      </c>
      <c r="AJ17" s="149">
        <v>59.2</v>
      </c>
      <c r="AK17" s="223">
        <v>2.1840798600000002</v>
      </c>
      <c r="AL17" s="170">
        <v>2.40625</v>
      </c>
      <c r="AM17" s="236">
        <v>2.6071428600000002</v>
      </c>
      <c r="AN17" s="183">
        <v>2.40625</v>
      </c>
      <c r="AO17" s="138">
        <v>52.5</v>
      </c>
      <c r="AP17" s="223">
        <v>2.47321429</v>
      </c>
      <c r="AQ17" s="172">
        <v>2.1</v>
      </c>
      <c r="AR17" s="139">
        <v>22.5</v>
      </c>
      <c r="AS17" s="145">
        <v>15</v>
      </c>
      <c r="AT17" s="145">
        <v>10.5</v>
      </c>
      <c r="AU17" s="138">
        <v>62.5</v>
      </c>
      <c r="AV17" s="172">
        <v>7.25</v>
      </c>
      <c r="AW17" s="94">
        <f t="shared" si="0"/>
        <v>100.17487612940832</v>
      </c>
    </row>
    <row r="18" spans="2:49" x14ac:dyDescent="0.2">
      <c r="B18" s="52" t="s">
        <v>7</v>
      </c>
      <c r="C18" s="60">
        <v>1.0349999999999999</v>
      </c>
      <c r="D18" s="20">
        <v>0.61499999999999999</v>
      </c>
      <c r="E18" s="21">
        <v>1.65</v>
      </c>
      <c r="F18" s="60">
        <v>1.3225</v>
      </c>
      <c r="G18" s="22">
        <v>0.88</v>
      </c>
      <c r="H18" s="22">
        <v>0.38500000000000001</v>
      </c>
      <c r="I18" s="24">
        <v>0.32500000000000001</v>
      </c>
      <c r="J18" s="21">
        <v>2.9125000000000001</v>
      </c>
      <c r="K18" s="60">
        <v>1.8774999999999999</v>
      </c>
      <c r="L18" s="22">
        <v>0.41</v>
      </c>
      <c r="M18" s="22">
        <v>0.32750000000000001</v>
      </c>
      <c r="N18" s="25">
        <v>0.41</v>
      </c>
      <c r="O18" s="21">
        <v>3.0249999999999999</v>
      </c>
      <c r="P18" s="60">
        <v>0.65249999999999997</v>
      </c>
      <c r="Q18" s="20">
        <v>0.33750000000000002</v>
      </c>
      <c r="R18" s="21">
        <v>0.99</v>
      </c>
      <c r="S18" s="21">
        <v>8.5775000000000006</v>
      </c>
      <c r="T18" s="156">
        <v>100</v>
      </c>
      <c r="U18" s="88">
        <v>81.25</v>
      </c>
      <c r="V18" s="88">
        <v>71.25</v>
      </c>
      <c r="W18" s="88">
        <v>60</v>
      </c>
      <c r="X18" s="88">
        <v>51.25</v>
      </c>
      <c r="Y18" s="88">
        <v>47.5</v>
      </c>
      <c r="Z18" s="156">
        <v>52.5</v>
      </c>
      <c r="AA18" s="88">
        <v>6.75</v>
      </c>
      <c r="AB18" s="156">
        <v>6.25</v>
      </c>
      <c r="AC18" s="229">
        <v>2.61111111</v>
      </c>
      <c r="AD18" s="166">
        <v>2.625</v>
      </c>
      <c r="AE18" s="169">
        <v>2.0499999999999998</v>
      </c>
      <c r="AF18" s="240">
        <v>1.85</v>
      </c>
      <c r="AG18" s="240">
        <v>1.75</v>
      </c>
      <c r="AH18" s="221">
        <v>2.25</v>
      </c>
      <c r="AI18" s="83">
        <v>27.375</v>
      </c>
      <c r="AJ18" s="148">
        <v>65.400000000000006</v>
      </c>
      <c r="AK18" s="159">
        <v>2.2207638900000002</v>
      </c>
      <c r="AL18" s="169">
        <v>1.5625</v>
      </c>
      <c r="AM18" s="240">
        <v>2.5</v>
      </c>
      <c r="AN18" s="221">
        <v>2.3125</v>
      </c>
      <c r="AO18" s="91">
        <v>42.5</v>
      </c>
      <c r="AP18" s="159">
        <v>2.125</v>
      </c>
      <c r="AQ18" s="94">
        <v>2.2000000000000002</v>
      </c>
      <c r="AR18" s="83">
        <v>20</v>
      </c>
      <c r="AS18" s="88">
        <v>10</v>
      </c>
      <c r="AT18" s="88">
        <v>11.5</v>
      </c>
      <c r="AU18" s="91">
        <v>60</v>
      </c>
      <c r="AV18" s="94">
        <v>6.4375</v>
      </c>
      <c r="AW18" s="94">
        <f>S18/S$18*100</f>
        <v>100</v>
      </c>
    </row>
    <row r="19" spans="2:49" x14ac:dyDescent="0.2">
      <c r="B19" s="52" t="s">
        <v>15</v>
      </c>
      <c r="C19" s="60">
        <v>0.92749999999999999</v>
      </c>
      <c r="D19" s="20">
        <v>0.505</v>
      </c>
      <c r="E19" s="21">
        <v>1.4325000000000001</v>
      </c>
      <c r="F19" s="60">
        <v>1.4125000000000001</v>
      </c>
      <c r="G19" s="22">
        <v>0.94750000000000001</v>
      </c>
      <c r="H19" s="22">
        <v>0.41749999999999998</v>
      </c>
      <c r="I19" s="24">
        <v>0.28749999999999998</v>
      </c>
      <c r="J19" s="21">
        <v>3.0649999999999999</v>
      </c>
      <c r="K19" s="60">
        <v>1.76</v>
      </c>
      <c r="L19" s="22">
        <v>0.5625</v>
      </c>
      <c r="M19" s="22">
        <v>0.3125</v>
      </c>
      <c r="N19" s="25">
        <v>0.51500000000000001</v>
      </c>
      <c r="O19" s="21">
        <v>3.15</v>
      </c>
      <c r="P19" s="60">
        <v>0.59499999999999997</v>
      </c>
      <c r="Q19" s="20">
        <v>0.32750000000000001</v>
      </c>
      <c r="R19" s="21">
        <v>0.92249999999999999</v>
      </c>
      <c r="S19" s="21">
        <v>8.57</v>
      </c>
      <c r="T19" s="156">
        <v>100</v>
      </c>
      <c r="U19" s="88">
        <v>87</v>
      </c>
      <c r="V19" s="88">
        <v>88</v>
      </c>
      <c r="W19" s="88">
        <v>84.5</v>
      </c>
      <c r="X19" s="88">
        <v>71.25</v>
      </c>
      <c r="Y19" s="88">
        <v>50</v>
      </c>
      <c r="Z19" s="156">
        <v>55</v>
      </c>
      <c r="AA19" s="88">
        <v>10</v>
      </c>
      <c r="AB19" s="156">
        <v>11.25</v>
      </c>
      <c r="AC19" s="229">
        <v>2.6666666700000001</v>
      </c>
      <c r="AD19" s="166">
        <v>2.8125</v>
      </c>
      <c r="AE19" s="169">
        <v>2.75</v>
      </c>
      <c r="AF19" s="240">
        <v>2.1</v>
      </c>
      <c r="AG19" s="240">
        <v>2.375</v>
      </c>
      <c r="AH19" s="221">
        <v>2.484375</v>
      </c>
      <c r="AI19" s="83">
        <v>27.5</v>
      </c>
      <c r="AJ19" s="148">
        <v>65.424999999999997</v>
      </c>
      <c r="AK19" s="159">
        <v>2.48067708</v>
      </c>
      <c r="AL19" s="169">
        <v>1.1875</v>
      </c>
      <c r="AM19" s="240">
        <v>1.85714286</v>
      </c>
      <c r="AN19" s="221">
        <v>1.75</v>
      </c>
      <c r="AO19" s="91">
        <v>47.5</v>
      </c>
      <c r="AP19" s="159">
        <v>1.59821429</v>
      </c>
      <c r="AQ19" s="94">
        <v>2.2999999999999998</v>
      </c>
      <c r="AR19" s="83">
        <v>21.25</v>
      </c>
      <c r="AS19" s="88">
        <v>21.25</v>
      </c>
      <c r="AT19" s="88">
        <v>19.25</v>
      </c>
      <c r="AU19" s="91">
        <v>50</v>
      </c>
      <c r="AV19" s="94">
        <v>7.1979166699999997</v>
      </c>
      <c r="AW19" s="94">
        <f t="shared" ref="AW19:AW26" si="1">S19/S$18*100</f>
        <v>99.912561935295827</v>
      </c>
    </row>
    <row r="20" spans="2:49" x14ac:dyDescent="0.2">
      <c r="B20" s="181" t="s">
        <v>117</v>
      </c>
      <c r="C20" s="190">
        <v>0.91</v>
      </c>
      <c r="D20" s="191">
        <v>0.50749999999999995</v>
      </c>
      <c r="E20" s="192">
        <v>1.4175</v>
      </c>
      <c r="F20" s="190">
        <v>1.36</v>
      </c>
      <c r="G20" s="225">
        <v>0.875</v>
      </c>
      <c r="H20" s="225">
        <v>0.51</v>
      </c>
      <c r="I20" s="224">
        <v>0.31</v>
      </c>
      <c r="J20" s="192">
        <v>3.0550000000000002</v>
      </c>
      <c r="K20" s="190">
        <v>1.8875</v>
      </c>
      <c r="L20" s="225">
        <v>0.50749999999999995</v>
      </c>
      <c r="M20" s="225">
        <v>0.26500000000000001</v>
      </c>
      <c r="N20" s="226">
        <v>0.39</v>
      </c>
      <c r="O20" s="192">
        <v>3.05</v>
      </c>
      <c r="P20" s="190">
        <v>0.64500000000000002</v>
      </c>
      <c r="Q20" s="191">
        <v>0.34749999999999998</v>
      </c>
      <c r="R20" s="192">
        <v>0.99250000000000005</v>
      </c>
      <c r="S20" s="192">
        <v>8.5150000000000006</v>
      </c>
      <c r="T20" s="242">
        <v>100</v>
      </c>
      <c r="U20" s="232">
        <v>92</v>
      </c>
      <c r="V20" s="232">
        <v>91</v>
      </c>
      <c r="W20" s="232">
        <v>83.75</v>
      </c>
      <c r="X20" s="232">
        <v>79.5</v>
      </c>
      <c r="Y20" s="232">
        <v>68.75</v>
      </c>
      <c r="Z20" s="242">
        <v>62.5</v>
      </c>
      <c r="AA20" s="232">
        <v>13.75</v>
      </c>
      <c r="AB20" s="242">
        <v>15</v>
      </c>
      <c r="AC20" s="201">
        <v>2.7222222199999999</v>
      </c>
      <c r="AD20" s="198">
        <v>2.3374999999999999</v>
      </c>
      <c r="AE20" s="199">
        <v>2.2999999999999998</v>
      </c>
      <c r="AF20" s="205">
        <v>2.5</v>
      </c>
      <c r="AG20" s="205">
        <v>2.25</v>
      </c>
      <c r="AH20" s="222">
        <v>2.40625</v>
      </c>
      <c r="AI20" s="265">
        <v>23.375</v>
      </c>
      <c r="AJ20" s="252">
        <v>66.674999999999997</v>
      </c>
      <c r="AK20" s="219">
        <v>2.30519965</v>
      </c>
      <c r="AL20" s="199">
        <v>1.65625</v>
      </c>
      <c r="AM20" s="205">
        <v>2.0714285700000001</v>
      </c>
      <c r="AN20" s="222">
        <v>1.9375</v>
      </c>
      <c r="AO20" s="266">
        <v>57.5</v>
      </c>
      <c r="AP20" s="219">
        <v>1.88839286</v>
      </c>
      <c r="AQ20" s="200">
        <v>2.1</v>
      </c>
      <c r="AR20" s="265">
        <v>12.5</v>
      </c>
      <c r="AS20" s="232">
        <v>6.75</v>
      </c>
      <c r="AT20" s="232">
        <v>3.5</v>
      </c>
      <c r="AU20" s="266">
        <v>50</v>
      </c>
      <c r="AV20" s="200">
        <v>3.2916666700000001</v>
      </c>
      <c r="AW20" s="94">
        <f t="shared" si="1"/>
        <v>99.271349460798604</v>
      </c>
    </row>
    <row r="21" spans="2:49" x14ac:dyDescent="0.2">
      <c r="B21" s="52" t="s">
        <v>292</v>
      </c>
      <c r="C21" s="19">
        <v>0.97499999999999998</v>
      </c>
      <c r="D21" s="20">
        <v>0.63249999999999995</v>
      </c>
      <c r="E21" s="21">
        <v>1.6074999999999999</v>
      </c>
      <c r="F21" s="60">
        <v>1.3925000000000001</v>
      </c>
      <c r="G21" s="22">
        <v>0.86750000000000005</v>
      </c>
      <c r="H21" s="22">
        <v>0.52</v>
      </c>
      <c r="I21" s="24">
        <v>0.30249999999999999</v>
      </c>
      <c r="J21" s="21">
        <v>3.0825</v>
      </c>
      <c r="K21" s="60">
        <v>1.77</v>
      </c>
      <c r="L21" s="22">
        <v>0.47</v>
      </c>
      <c r="M21" s="22">
        <v>0.32250000000000001</v>
      </c>
      <c r="N21" s="25">
        <v>0.32750000000000001</v>
      </c>
      <c r="O21" s="21">
        <v>2.89</v>
      </c>
      <c r="P21" s="60">
        <v>0.59750000000000003</v>
      </c>
      <c r="Q21" s="20">
        <v>0.32750000000000001</v>
      </c>
      <c r="R21" s="21">
        <v>0.92500000000000004</v>
      </c>
      <c r="S21" s="21">
        <v>8.5050000000000008</v>
      </c>
      <c r="T21" s="156">
        <v>100</v>
      </c>
      <c r="U21" s="88">
        <v>96.5</v>
      </c>
      <c r="V21" s="88">
        <v>95.5</v>
      </c>
      <c r="W21" s="88">
        <v>85</v>
      </c>
      <c r="X21" s="88">
        <v>79.5</v>
      </c>
      <c r="Y21" s="88">
        <v>63.75</v>
      </c>
      <c r="Z21" s="156">
        <v>56.25</v>
      </c>
      <c r="AA21" s="88">
        <v>8</v>
      </c>
      <c r="AB21" s="156">
        <v>11.75</v>
      </c>
      <c r="AC21" s="229">
        <v>2.7222222199999999</v>
      </c>
      <c r="AD21" s="166">
        <v>2.625</v>
      </c>
      <c r="AE21" s="169">
        <v>2.35</v>
      </c>
      <c r="AF21" s="240">
        <v>2.4</v>
      </c>
      <c r="AG21" s="240">
        <v>2.125</v>
      </c>
      <c r="AH21" s="221">
        <v>2.25</v>
      </c>
      <c r="AI21" s="83">
        <v>27.375</v>
      </c>
      <c r="AJ21" s="148">
        <v>67.525000000000006</v>
      </c>
      <c r="AK21" s="159">
        <v>2.4076996500000001</v>
      </c>
      <c r="AL21" s="169">
        <v>1.1875</v>
      </c>
      <c r="AM21" s="240">
        <v>1.75</v>
      </c>
      <c r="AN21" s="221">
        <v>1.65625</v>
      </c>
      <c r="AO21" s="91">
        <v>58.75</v>
      </c>
      <c r="AP21" s="159">
        <v>1.53125</v>
      </c>
      <c r="AQ21" s="94">
        <v>2.1</v>
      </c>
      <c r="AR21" s="83">
        <v>12.5</v>
      </c>
      <c r="AS21" s="88">
        <v>13.75</v>
      </c>
      <c r="AT21" s="88">
        <v>10.5</v>
      </c>
      <c r="AU21" s="91">
        <v>55</v>
      </c>
      <c r="AV21" s="94">
        <v>5.375</v>
      </c>
      <c r="AW21" s="94">
        <f t="shared" si="1"/>
        <v>99.154765374526377</v>
      </c>
    </row>
    <row r="22" spans="2:49" x14ac:dyDescent="0.2">
      <c r="B22" s="52" t="s">
        <v>47</v>
      </c>
      <c r="C22" s="53">
        <v>0.91</v>
      </c>
      <c r="D22" s="54">
        <v>0.57750000000000001</v>
      </c>
      <c r="E22" s="101">
        <v>1.4875</v>
      </c>
      <c r="F22" s="77">
        <v>1.4225000000000001</v>
      </c>
      <c r="G22" s="99">
        <v>0.92</v>
      </c>
      <c r="H22" s="99">
        <v>0.45</v>
      </c>
      <c r="I22" s="97">
        <v>0.29249999999999998</v>
      </c>
      <c r="J22" s="101">
        <v>3.085</v>
      </c>
      <c r="K22" s="77">
        <v>1.66</v>
      </c>
      <c r="L22" s="99">
        <v>0.54500000000000004</v>
      </c>
      <c r="M22" s="99">
        <v>0.315</v>
      </c>
      <c r="N22" s="163">
        <v>0.41</v>
      </c>
      <c r="O22" s="101">
        <v>2.93</v>
      </c>
      <c r="P22" s="77">
        <v>0.59</v>
      </c>
      <c r="Q22" s="54">
        <v>0.35749999999999998</v>
      </c>
      <c r="R22" s="101">
        <v>0.94750000000000001</v>
      </c>
      <c r="S22" s="101">
        <v>8.4499999999999993</v>
      </c>
      <c r="T22" s="164">
        <v>100</v>
      </c>
      <c r="U22" s="145">
        <v>92.75</v>
      </c>
      <c r="V22" s="145">
        <v>91.75</v>
      </c>
      <c r="W22" s="145">
        <v>81.25</v>
      </c>
      <c r="X22" s="145">
        <v>68.75</v>
      </c>
      <c r="Y22" s="145">
        <v>56.25</v>
      </c>
      <c r="Z22" s="164">
        <v>61.25</v>
      </c>
      <c r="AA22" s="145">
        <v>12.5</v>
      </c>
      <c r="AB22" s="164">
        <v>13</v>
      </c>
      <c r="AC22" s="227">
        <v>2.5</v>
      </c>
      <c r="AD22" s="167">
        <v>2.625</v>
      </c>
      <c r="AE22" s="170">
        <v>2.25</v>
      </c>
      <c r="AF22" s="236">
        <v>2.15</v>
      </c>
      <c r="AG22" s="236">
        <v>2.25</v>
      </c>
      <c r="AH22" s="183">
        <v>2.5625</v>
      </c>
      <c r="AI22" s="139">
        <v>26.75</v>
      </c>
      <c r="AJ22" s="149">
        <v>68.75</v>
      </c>
      <c r="AK22" s="223">
        <v>2.38671875</v>
      </c>
      <c r="AL22" s="170">
        <v>2.125</v>
      </c>
      <c r="AM22" s="236">
        <v>2.3928571399999998</v>
      </c>
      <c r="AN22" s="183">
        <v>2.21875</v>
      </c>
      <c r="AO22" s="138">
        <v>46.25</v>
      </c>
      <c r="AP22" s="223">
        <v>2.24553571</v>
      </c>
      <c r="AQ22" s="172">
        <v>2.2999999999999998</v>
      </c>
      <c r="AR22" s="139">
        <v>23.75</v>
      </c>
      <c r="AS22" s="145">
        <v>20</v>
      </c>
      <c r="AT22" s="145">
        <v>12.5</v>
      </c>
      <c r="AU22" s="138">
        <v>55</v>
      </c>
      <c r="AV22" s="172">
        <v>7.0833333300000003</v>
      </c>
      <c r="AW22" s="94">
        <f t="shared" si="1"/>
        <v>98.51355290002914</v>
      </c>
    </row>
    <row r="23" spans="2:49" x14ac:dyDescent="0.2">
      <c r="B23" s="52" t="s">
        <v>298</v>
      </c>
      <c r="C23" s="53">
        <v>0.95250000000000001</v>
      </c>
      <c r="D23" s="54">
        <v>0.64</v>
      </c>
      <c r="E23" s="101">
        <v>1.5925</v>
      </c>
      <c r="F23" s="77">
        <v>1.5625</v>
      </c>
      <c r="G23" s="99">
        <v>0.86</v>
      </c>
      <c r="H23" s="99">
        <v>0.54</v>
      </c>
      <c r="I23" s="97">
        <v>0.3</v>
      </c>
      <c r="J23" s="101">
        <v>3.2625000000000002</v>
      </c>
      <c r="K23" s="77">
        <v>1.5375000000000001</v>
      </c>
      <c r="L23" s="99">
        <v>0.495</v>
      </c>
      <c r="M23" s="99">
        <v>0.32</v>
      </c>
      <c r="N23" s="163">
        <v>0.45</v>
      </c>
      <c r="O23" s="101">
        <v>2.8025000000000002</v>
      </c>
      <c r="P23" s="77">
        <v>0.505</v>
      </c>
      <c r="Q23" s="54">
        <v>0.28749999999999998</v>
      </c>
      <c r="R23" s="101">
        <v>0.79249999999999998</v>
      </c>
      <c r="S23" s="101">
        <v>8.4499999999999993</v>
      </c>
      <c r="T23" s="164">
        <v>98.75</v>
      </c>
      <c r="U23" s="145">
        <v>96.5</v>
      </c>
      <c r="V23" s="145">
        <v>91</v>
      </c>
      <c r="W23" s="145">
        <v>79.5</v>
      </c>
      <c r="X23" s="145">
        <v>77</v>
      </c>
      <c r="Y23" s="145">
        <v>66.25</v>
      </c>
      <c r="Z23" s="164">
        <v>55.5</v>
      </c>
      <c r="AA23" s="145">
        <v>7.5</v>
      </c>
      <c r="AB23" s="164">
        <v>10.5</v>
      </c>
      <c r="AC23" s="227">
        <v>2.8333333299999999</v>
      </c>
      <c r="AD23" s="167">
        <v>2.625</v>
      </c>
      <c r="AE23" s="170">
        <v>2.15</v>
      </c>
      <c r="AF23" s="236">
        <v>2.7</v>
      </c>
      <c r="AG23" s="236">
        <v>2.375</v>
      </c>
      <c r="AH23" s="183">
        <v>2.796875</v>
      </c>
      <c r="AI23" s="139">
        <v>24</v>
      </c>
      <c r="AJ23" s="149">
        <v>60.825000000000003</v>
      </c>
      <c r="AK23" s="223">
        <v>2.38651042</v>
      </c>
      <c r="AL23" s="170">
        <v>1.28125</v>
      </c>
      <c r="AM23" s="236">
        <v>2.3928571399999998</v>
      </c>
      <c r="AN23" s="183">
        <v>2.21875</v>
      </c>
      <c r="AO23" s="138">
        <v>57.5</v>
      </c>
      <c r="AP23" s="223">
        <v>1.96428571</v>
      </c>
      <c r="AQ23" s="172">
        <v>2.4</v>
      </c>
      <c r="AR23" s="139">
        <v>12.5</v>
      </c>
      <c r="AS23" s="145">
        <v>20.5</v>
      </c>
      <c r="AT23" s="145">
        <v>10.5</v>
      </c>
      <c r="AU23" s="138">
        <v>57.5</v>
      </c>
      <c r="AV23" s="172">
        <v>6.25</v>
      </c>
      <c r="AW23" s="94">
        <f t="shared" si="1"/>
        <v>98.51355290002914</v>
      </c>
    </row>
    <row r="24" spans="2:49" x14ac:dyDescent="0.2">
      <c r="B24" s="52" t="s">
        <v>301</v>
      </c>
      <c r="C24" s="53">
        <v>0.99750000000000005</v>
      </c>
      <c r="D24" s="54">
        <v>0.60750000000000004</v>
      </c>
      <c r="E24" s="101">
        <v>1.605</v>
      </c>
      <c r="F24" s="77">
        <v>1.53</v>
      </c>
      <c r="G24" s="99">
        <v>0.83750000000000002</v>
      </c>
      <c r="H24" s="99">
        <v>0.33500000000000002</v>
      </c>
      <c r="I24" s="97">
        <v>0.28749999999999998</v>
      </c>
      <c r="J24" s="101">
        <v>2.99</v>
      </c>
      <c r="K24" s="77">
        <v>1.76</v>
      </c>
      <c r="L24" s="99">
        <v>0.49</v>
      </c>
      <c r="M24" s="99">
        <v>0.32750000000000001</v>
      </c>
      <c r="N24" s="163">
        <v>0.37</v>
      </c>
      <c r="O24" s="101">
        <v>2.9474999999999998</v>
      </c>
      <c r="P24" s="77">
        <v>0.59250000000000003</v>
      </c>
      <c r="Q24" s="54">
        <v>0.29499999999999998</v>
      </c>
      <c r="R24" s="101">
        <v>0.88749999999999996</v>
      </c>
      <c r="S24" s="101">
        <v>8.43</v>
      </c>
      <c r="T24" s="164">
        <v>96.25</v>
      </c>
      <c r="U24" s="145">
        <v>86.25</v>
      </c>
      <c r="V24" s="145">
        <v>85</v>
      </c>
      <c r="W24" s="145">
        <v>72.5</v>
      </c>
      <c r="X24" s="145">
        <v>67.5</v>
      </c>
      <c r="Y24" s="145">
        <v>50</v>
      </c>
      <c r="Z24" s="164">
        <v>57.5</v>
      </c>
      <c r="AA24" s="145">
        <v>13.75</v>
      </c>
      <c r="AB24" s="164">
        <v>13</v>
      </c>
      <c r="AC24" s="227">
        <v>2.7222222199999999</v>
      </c>
      <c r="AD24" s="167">
        <v>2</v>
      </c>
      <c r="AE24" s="170">
        <v>2.15</v>
      </c>
      <c r="AF24" s="236">
        <v>2.2000000000000002</v>
      </c>
      <c r="AG24" s="236">
        <v>2.5</v>
      </c>
      <c r="AH24" s="183">
        <v>2.40625</v>
      </c>
      <c r="AI24" s="139">
        <v>25.625</v>
      </c>
      <c r="AJ24" s="149">
        <v>66.45</v>
      </c>
      <c r="AK24" s="223">
        <v>2.2921527799999999</v>
      </c>
      <c r="AL24" s="170">
        <v>1.84375</v>
      </c>
      <c r="AM24" s="236">
        <v>2.5</v>
      </c>
      <c r="AN24" s="183">
        <v>2.3125</v>
      </c>
      <c r="AO24" s="138">
        <v>55</v>
      </c>
      <c r="AP24" s="223">
        <v>2.21875</v>
      </c>
      <c r="AQ24" s="172">
        <v>2.1</v>
      </c>
      <c r="AR24" s="139">
        <v>11.25</v>
      </c>
      <c r="AS24" s="145">
        <v>9.25</v>
      </c>
      <c r="AT24" s="145">
        <v>4.25</v>
      </c>
      <c r="AU24" s="138">
        <v>60</v>
      </c>
      <c r="AV24" s="172">
        <v>4.7395833300000003</v>
      </c>
      <c r="AW24" s="94">
        <f t="shared" si="1"/>
        <v>98.280384727484687</v>
      </c>
    </row>
    <row r="25" spans="2:49" x14ac:dyDescent="0.2">
      <c r="B25" s="52" t="s">
        <v>303</v>
      </c>
      <c r="C25" s="19">
        <v>0.80249999999999999</v>
      </c>
      <c r="D25" s="20">
        <v>0.54249999999999998</v>
      </c>
      <c r="E25" s="21">
        <v>1.345</v>
      </c>
      <c r="F25" s="60">
        <v>1.2775000000000001</v>
      </c>
      <c r="G25" s="22">
        <v>0.73250000000000004</v>
      </c>
      <c r="H25" s="22">
        <v>0.38750000000000001</v>
      </c>
      <c r="I25" s="24">
        <v>0.23</v>
      </c>
      <c r="J25" s="21">
        <v>2.6274999999999999</v>
      </c>
      <c r="K25" s="60">
        <v>1.4750000000000001</v>
      </c>
      <c r="L25" s="22">
        <v>0.39</v>
      </c>
      <c r="M25" s="22">
        <v>0.1825</v>
      </c>
      <c r="N25" s="25">
        <v>0.28749999999999998</v>
      </c>
      <c r="O25" s="21">
        <v>2.335</v>
      </c>
      <c r="P25" s="60">
        <v>0.55249999999999999</v>
      </c>
      <c r="Q25" s="20">
        <v>0.1825</v>
      </c>
      <c r="R25" s="21">
        <v>0.73499999999999999</v>
      </c>
      <c r="S25" s="21">
        <v>7.0425000000000004</v>
      </c>
      <c r="T25" s="156">
        <v>100</v>
      </c>
      <c r="U25" s="88">
        <v>83.25</v>
      </c>
      <c r="V25" s="88">
        <v>61.25</v>
      </c>
      <c r="W25" s="88">
        <v>50</v>
      </c>
      <c r="X25" s="88">
        <v>50</v>
      </c>
      <c r="Y25" s="88">
        <v>35</v>
      </c>
      <c r="Z25" s="156">
        <v>27.5</v>
      </c>
      <c r="AA25" s="88">
        <v>5.25</v>
      </c>
      <c r="AB25" s="156">
        <v>5.75</v>
      </c>
      <c r="AC25" s="229">
        <v>2.4444444399999998</v>
      </c>
      <c r="AD25" s="166">
        <v>2.5</v>
      </c>
      <c r="AE25" s="169">
        <v>1.7</v>
      </c>
      <c r="AF25" s="240">
        <v>1.65</v>
      </c>
      <c r="AG25" s="240">
        <v>1.5</v>
      </c>
      <c r="AH25" s="221">
        <v>1.625</v>
      </c>
      <c r="AI25" s="83">
        <v>24</v>
      </c>
      <c r="AJ25" s="148">
        <v>65.825000000000003</v>
      </c>
      <c r="AK25" s="159">
        <v>1.9257899300000001</v>
      </c>
      <c r="AL25" s="169">
        <v>2.40625</v>
      </c>
      <c r="AM25" s="240">
        <v>3.1428571399999998</v>
      </c>
      <c r="AN25" s="221">
        <v>2.875</v>
      </c>
      <c r="AO25" s="91">
        <v>62.5</v>
      </c>
      <c r="AP25" s="159">
        <v>2.80803571</v>
      </c>
      <c r="AQ25" s="94">
        <v>1.6</v>
      </c>
      <c r="AR25" s="83">
        <v>25</v>
      </c>
      <c r="AS25" s="88">
        <v>13</v>
      </c>
      <c r="AT25" s="88">
        <v>15</v>
      </c>
      <c r="AU25" s="91">
        <v>52.5</v>
      </c>
      <c r="AV25" s="94">
        <v>6.6041666699999997</v>
      </c>
      <c r="AW25" s="94">
        <f t="shared" si="1"/>
        <v>82.104342757213644</v>
      </c>
    </row>
    <row r="26" spans="2:49" x14ac:dyDescent="0.2">
      <c r="B26" s="52" t="s">
        <v>297</v>
      </c>
      <c r="C26" s="53">
        <v>0.86250000000000004</v>
      </c>
      <c r="D26" s="54">
        <v>0.45</v>
      </c>
      <c r="E26" s="101">
        <v>1.3125</v>
      </c>
      <c r="F26" s="77">
        <v>1.3</v>
      </c>
      <c r="G26" s="99">
        <v>0.57750000000000001</v>
      </c>
      <c r="H26" s="99">
        <v>0.36249999999999999</v>
      </c>
      <c r="I26" s="97">
        <v>0.1525</v>
      </c>
      <c r="J26" s="101">
        <v>2.3925000000000001</v>
      </c>
      <c r="K26" s="77">
        <v>1.4175</v>
      </c>
      <c r="L26" s="99">
        <v>0.26750000000000002</v>
      </c>
      <c r="M26" s="99">
        <v>0.20749999999999999</v>
      </c>
      <c r="N26" s="163">
        <v>0.20499999999999999</v>
      </c>
      <c r="O26" s="101">
        <v>2.0975000000000001</v>
      </c>
      <c r="P26" s="77">
        <v>0.38750000000000001</v>
      </c>
      <c r="Q26" s="54">
        <v>0.13</v>
      </c>
      <c r="R26" s="101">
        <v>0.51749999999999996</v>
      </c>
      <c r="S26" s="101">
        <v>6.32</v>
      </c>
      <c r="T26" s="164">
        <v>91.25</v>
      </c>
      <c r="U26" s="145">
        <v>80</v>
      </c>
      <c r="V26" s="145">
        <v>65</v>
      </c>
      <c r="W26" s="145">
        <v>45</v>
      </c>
      <c r="X26" s="145">
        <v>28</v>
      </c>
      <c r="Y26" s="145">
        <v>25</v>
      </c>
      <c r="Z26" s="164">
        <v>12.25</v>
      </c>
      <c r="AA26" s="145">
        <v>1</v>
      </c>
      <c r="AB26" s="164">
        <v>1.25</v>
      </c>
      <c r="AC26" s="227">
        <v>1.7777777800000001</v>
      </c>
      <c r="AD26" s="167">
        <v>1.75</v>
      </c>
      <c r="AE26" s="170">
        <v>1.4</v>
      </c>
      <c r="AF26" s="236">
        <v>1.35</v>
      </c>
      <c r="AG26" s="236">
        <v>1.25</v>
      </c>
      <c r="AH26" s="183">
        <v>1.15625</v>
      </c>
      <c r="AI26" s="139">
        <v>25</v>
      </c>
      <c r="AJ26" s="149">
        <v>50.4</v>
      </c>
      <c r="AK26" s="223">
        <v>1.4642534700000001</v>
      </c>
      <c r="AL26" s="170">
        <v>3.625</v>
      </c>
      <c r="AM26" s="236">
        <v>3.3571428600000002</v>
      </c>
      <c r="AN26" s="183">
        <v>3.0625</v>
      </c>
      <c r="AO26" s="138">
        <v>47.5</v>
      </c>
      <c r="AP26" s="223">
        <v>3.34821429</v>
      </c>
      <c r="AQ26" s="172">
        <v>1.4</v>
      </c>
      <c r="AR26" s="139">
        <v>35.5</v>
      </c>
      <c r="AS26" s="145">
        <v>4</v>
      </c>
      <c r="AT26" s="145">
        <v>1.75</v>
      </c>
      <c r="AU26" s="138">
        <v>60</v>
      </c>
      <c r="AV26" s="172">
        <v>6.0104166699999997</v>
      </c>
      <c r="AW26" s="94">
        <f t="shared" si="1"/>
        <v>73.681142524045455</v>
      </c>
    </row>
    <row r="27" spans="2:49" x14ac:dyDescent="0.2">
      <c r="B27" s="52"/>
      <c r="C27" s="182"/>
      <c r="D27" s="183"/>
      <c r="E27" s="172"/>
      <c r="F27" s="227"/>
      <c r="G27" s="167"/>
      <c r="H27" s="167"/>
      <c r="I27" s="170"/>
      <c r="J27" s="172"/>
      <c r="K27" s="227"/>
      <c r="L27" s="167"/>
      <c r="M27" s="167"/>
      <c r="N27" s="223"/>
      <c r="O27" s="172"/>
      <c r="P27" s="227"/>
      <c r="Q27" s="183"/>
      <c r="R27" s="172"/>
      <c r="S27" s="172"/>
      <c r="T27" s="170"/>
      <c r="U27" s="167"/>
      <c r="V27" s="167"/>
      <c r="W27" s="167"/>
      <c r="X27" s="167"/>
      <c r="Y27" s="167"/>
      <c r="Z27" s="170"/>
      <c r="AA27" s="167"/>
      <c r="AB27" s="170"/>
      <c r="AC27" s="139"/>
      <c r="AD27" s="145"/>
      <c r="AE27" s="164"/>
      <c r="AF27" s="143"/>
      <c r="AG27" s="143"/>
      <c r="AH27" s="149"/>
      <c r="AI27" s="139"/>
      <c r="AJ27" s="149"/>
      <c r="AK27" s="223"/>
      <c r="AL27" s="164"/>
      <c r="AM27" s="143"/>
      <c r="AN27" s="149"/>
      <c r="AO27" s="138"/>
      <c r="AP27" s="138"/>
      <c r="AQ27" s="146"/>
      <c r="AR27" s="139"/>
      <c r="AS27" s="145"/>
      <c r="AT27" s="145"/>
      <c r="AU27" s="138"/>
      <c r="AV27" s="146"/>
      <c r="AW27" s="94"/>
    </row>
    <row r="28" spans="2:49" x14ac:dyDescent="0.2">
      <c r="B28" s="52" t="s">
        <v>11</v>
      </c>
      <c r="C28" s="77">
        <v>0.97699999999999998</v>
      </c>
      <c r="D28" s="54">
        <v>0.60629999999999995</v>
      </c>
      <c r="E28" s="101">
        <v>1.5832999999999999</v>
      </c>
      <c r="F28" s="77">
        <v>1.4903999999999999</v>
      </c>
      <c r="G28" s="99">
        <v>0.87470000000000003</v>
      </c>
      <c r="H28" s="99">
        <v>0.47289999999999999</v>
      </c>
      <c r="I28" s="97">
        <v>0.33289999999999997</v>
      </c>
      <c r="J28" s="101">
        <v>3.1709000000000001</v>
      </c>
      <c r="K28" s="77">
        <v>1.8245</v>
      </c>
      <c r="L28" s="99">
        <v>0.51470000000000005</v>
      </c>
      <c r="M28" s="99">
        <v>0.30620000000000003</v>
      </c>
      <c r="N28" s="163">
        <v>0.37730000000000002</v>
      </c>
      <c r="O28" s="101">
        <v>3.0226999999999999</v>
      </c>
      <c r="P28" s="77">
        <v>0.62080000000000002</v>
      </c>
      <c r="Q28" s="54">
        <v>0.34499999999999997</v>
      </c>
      <c r="R28" s="101">
        <v>0.96579999999999999</v>
      </c>
      <c r="S28" s="101">
        <v>8.7426999999999992</v>
      </c>
      <c r="T28" s="164">
        <v>99.18</v>
      </c>
      <c r="U28" s="145">
        <v>89.23</v>
      </c>
      <c r="V28" s="145">
        <v>84.24</v>
      </c>
      <c r="W28" s="145">
        <v>73.599999999999994</v>
      </c>
      <c r="X28" s="145">
        <v>67.66</v>
      </c>
      <c r="Y28" s="145">
        <v>54.1</v>
      </c>
      <c r="Z28" s="164">
        <v>52.11</v>
      </c>
      <c r="AA28" s="145">
        <v>9.08</v>
      </c>
      <c r="AB28" s="164">
        <v>10.91</v>
      </c>
      <c r="AC28" s="227">
        <v>2.6422219999999998</v>
      </c>
      <c r="AD28" s="167">
        <v>2.431</v>
      </c>
      <c r="AE28" s="170">
        <v>2.2275999999999998</v>
      </c>
      <c r="AF28" s="236">
        <v>2.2519999999999998</v>
      </c>
      <c r="AG28" s="236">
        <v>2.2149999999999999</v>
      </c>
      <c r="AH28" s="183">
        <v>2.2749999999999999</v>
      </c>
      <c r="AI28" s="139">
        <v>26.364999999999998</v>
      </c>
      <c r="AJ28" s="149">
        <v>66.38</v>
      </c>
      <c r="AK28" s="223">
        <v>2.3180399999999999</v>
      </c>
      <c r="AL28" s="170">
        <v>1.7575000000000001</v>
      </c>
      <c r="AM28" s="236">
        <v>2.3157139999999998</v>
      </c>
      <c r="AN28" s="183">
        <v>2.1512500000000001</v>
      </c>
      <c r="AO28" s="138">
        <v>48.470999999999997</v>
      </c>
      <c r="AP28" s="223">
        <v>2.074821</v>
      </c>
      <c r="AQ28" s="172">
        <v>2.1960000000000002</v>
      </c>
      <c r="AR28" s="139">
        <v>14.46</v>
      </c>
      <c r="AS28" s="145">
        <v>13.31</v>
      </c>
      <c r="AT28" s="145">
        <v>8.76</v>
      </c>
      <c r="AU28" s="138">
        <v>52.65</v>
      </c>
      <c r="AV28" s="172">
        <v>4.9904169999999999</v>
      </c>
      <c r="AW28" s="94"/>
    </row>
    <row r="29" spans="2:49" x14ac:dyDescent="0.2">
      <c r="B29" s="52" t="s">
        <v>12</v>
      </c>
      <c r="C29" s="77">
        <v>0.26429999999999998</v>
      </c>
      <c r="D29" s="54">
        <v>0.16600000000000001</v>
      </c>
      <c r="E29" s="101">
        <v>0.36530000000000001</v>
      </c>
      <c r="F29" s="77">
        <v>0.26029999999999998</v>
      </c>
      <c r="G29" s="99">
        <v>0.19359999999999999</v>
      </c>
      <c r="H29" s="99">
        <v>0.15670000000000001</v>
      </c>
      <c r="I29" s="97">
        <v>0.161</v>
      </c>
      <c r="J29" s="101">
        <v>0.49669999999999997</v>
      </c>
      <c r="K29" s="77">
        <v>0.50080000000000002</v>
      </c>
      <c r="L29" s="99">
        <v>0.15290000000000001</v>
      </c>
      <c r="M29" s="99">
        <v>0.1134</v>
      </c>
      <c r="N29" s="163">
        <v>0.25629999999999997</v>
      </c>
      <c r="O29" s="101">
        <v>0.78290000000000004</v>
      </c>
      <c r="P29" s="77">
        <v>0.19670000000000001</v>
      </c>
      <c r="Q29" s="54">
        <v>0.1933</v>
      </c>
      <c r="R29" s="101">
        <v>0.34839999999999999</v>
      </c>
      <c r="S29" s="101">
        <v>1.5774999999999999</v>
      </c>
      <c r="T29" s="164">
        <v>3.5219</v>
      </c>
      <c r="U29" s="145">
        <v>15.519</v>
      </c>
      <c r="V29" s="145">
        <v>23.63</v>
      </c>
      <c r="W29" s="145">
        <v>31.245000000000001</v>
      </c>
      <c r="X29" s="145">
        <v>33.445</v>
      </c>
      <c r="Y29" s="145">
        <v>29.105</v>
      </c>
      <c r="Z29" s="164">
        <v>37.680999999999997</v>
      </c>
      <c r="AA29" s="145">
        <v>7.3700999999999999</v>
      </c>
      <c r="AB29" s="164">
        <v>9.5325000000000006</v>
      </c>
      <c r="AC29" s="227">
        <v>0.57479999999999998</v>
      </c>
      <c r="AD29" s="167">
        <v>0.66279999999999994</v>
      </c>
      <c r="AE29" s="170">
        <v>0.6653</v>
      </c>
      <c r="AF29" s="236">
        <v>0.78459999999999996</v>
      </c>
      <c r="AG29" s="236">
        <v>1.0033000000000001</v>
      </c>
      <c r="AH29" s="183">
        <v>0.84750000000000003</v>
      </c>
      <c r="AI29" s="139">
        <v>4.6685999999999996</v>
      </c>
      <c r="AJ29" s="183">
        <v>9.8308</v>
      </c>
      <c r="AK29" s="223">
        <v>0.49390000000000001</v>
      </c>
      <c r="AL29" s="170">
        <v>1.1382000000000001</v>
      </c>
      <c r="AM29" s="236">
        <v>0.93889999999999996</v>
      </c>
      <c r="AN29" s="183">
        <v>0.82150000000000001</v>
      </c>
      <c r="AO29" s="138">
        <v>20.46</v>
      </c>
      <c r="AP29" s="223">
        <v>0.88759999999999994</v>
      </c>
      <c r="AQ29" s="172">
        <v>0.48930000000000001</v>
      </c>
      <c r="AR29" s="139">
        <v>14.06</v>
      </c>
      <c r="AS29" s="145">
        <v>17.765000000000001</v>
      </c>
      <c r="AT29" s="145">
        <v>11.268000000000001</v>
      </c>
      <c r="AU29" s="138">
        <v>15.949</v>
      </c>
      <c r="AV29" s="172">
        <v>3.5</v>
      </c>
      <c r="AW29" s="94"/>
    </row>
    <row r="30" spans="2:49" ht="10.5" thickBot="1" x14ac:dyDescent="0.25">
      <c r="B30" s="55" t="s">
        <v>13</v>
      </c>
      <c r="C30" s="78">
        <v>19.194089999999999</v>
      </c>
      <c r="D30" s="57">
        <v>19.42605</v>
      </c>
      <c r="E30" s="102">
        <v>16.369029999999999</v>
      </c>
      <c r="F30" s="78">
        <v>12.391209999999999</v>
      </c>
      <c r="G30" s="100">
        <v>15.70504</v>
      </c>
      <c r="H30" s="100">
        <v>23.50102</v>
      </c>
      <c r="I30" s="98">
        <v>34.31091</v>
      </c>
      <c r="J30" s="102">
        <v>11.11257</v>
      </c>
      <c r="K30" s="78">
        <v>19.472079999999998</v>
      </c>
      <c r="L30" s="100">
        <v>21.073049999999999</v>
      </c>
      <c r="M30" s="100">
        <v>26.263000000000002</v>
      </c>
      <c r="N30" s="136">
        <v>48.18824</v>
      </c>
      <c r="O30" s="102">
        <v>18.374659999999999</v>
      </c>
      <c r="P30" s="78">
        <v>22.48226</v>
      </c>
      <c r="Q30" s="57">
        <v>39.738289999999999</v>
      </c>
      <c r="R30" s="102">
        <v>25.589590000000001</v>
      </c>
      <c r="S30" s="102">
        <v>12.800549999999999</v>
      </c>
      <c r="T30" s="98">
        <v>2.5192130000000001</v>
      </c>
      <c r="U30" s="100">
        <v>12.338150000000001</v>
      </c>
      <c r="V30" s="100">
        <v>19.900179999999999</v>
      </c>
      <c r="W30" s="100">
        <v>30.117229999999999</v>
      </c>
      <c r="X30" s="100">
        <v>35.067889999999998</v>
      </c>
      <c r="Y30" s="100">
        <v>38.166379999999997</v>
      </c>
      <c r="Z30" s="98">
        <v>51.29842</v>
      </c>
      <c r="AA30" s="100">
        <v>57.582900000000002</v>
      </c>
      <c r="AB30" s="98">
        <v>61.98554</v>
      </c>
      <c r="AC30" s="78">
        <v>15.4344</v>
      </c>
      <c r="AD30" s="100">
        <v>19.3416</v>
      </c>
      <c r="AE30" s="98">
        <v>21.187290000000001</v>
      </c>
      <c r="AF30" s="237">
        <v>24.715219999999999</v>
      </c>
      <c r="AG30" s="237">
        <v>32.133470000000003</v>
      </c>
      <c r="AH30" s="57">
        <v>26.429169999999999</v>
      </c>
      <c r="AI30" s="78">
        <v>12.56209</v>
      </c>
      <c r="AJ30" s="57">
        <v>10.506489999999999</v>
      </c>
      <c r="AK30" s="136">
        <v>15.11548</v>
      </c>
      <c r="AL30" s="98">
        <v>45.943689999999997</v>
      </c>
      <c r="AM30" s="237">
        <v>28.763829999999999</v>
      </c>
      <c r="AN30" s="57">
        <v>27.092490000000002</v>
      </c>
      <c r="AO30" s="136">
        <v>29.946000000000002</v>
      </c>
      <c r="AP30" s="136">
        <v>30.347239999999999</v>
      </c>
      <c r="AQ30" s="102">
        <v>15.806699999999999</v>
      </c>
      <c r="AR30" s="78">
        <v>68.982029999999995</v>
      </c>
      <c r="AS30" s="100">
        <v>94.685209999999998</v>
      </c>
      <c r="AT30" s="100">
        <v>91.254019999999997</v>
      </c>
      <c r="AU30" s="136">
        <v>21.490860000000001</v>
      </c>
      <c r="AV30" s="102">
        <v>49.754570000000001</v>
      </c>
      <c r="AW30" s="106"/>
    </row>
    <row r="31" spans="2:49" ht="11.25" customHeight="1" x14ac:dyDescent="0.2">
      <c r="B31" s="305" t="s">
        <v>233</v>
      </c>
      <c r="C31" s="306"/>
      <c r="D31" s="306"/>
      <c r="E31" s="306"/>
      <c r="F31" s="306"/>
      <c r="G31" s="306"/>
      <c r="H31" s="306"/>
      <c r="I31" s="306"/>
      <c r="J31" s="306"/>
      <c r="K31" s="306"/>
      <c r="L31" s="306"/>
      <c r="M31" s="306"/>
      <c r="N31" s="306"/>
      <c r="O31" s="306"/>
      <c r="P31" s="306"/>
      <c r="Q31" s="306"/>
      <c r="R31" s="306"/>
      <c r="S31" s="306"/>
      <c r="T31" s="306"/>
      <c r="U31" s="306"/>
      <c r="V31" s="306"/>
      <c r="W31" s="306"/>
      <c r="X31" s="306"/>
      <c r="Y31" s="306"/>
      <c r="Z31" s="306"/>
      <c r="AA31" s="306"/>
      <c r="AB31" s="306"/>
      <c r="AC31" s="306"/>
      <c r="AD31" s="306"/>
      <c r="AE31" s="306"/>
      <c r="AF31" s="306"/>
      <c r="AG31" s="306"/>
      <c r="AH31" s="306"/>
      <c r="AI31" s="306"/>
      <c r="AJ31" s="306"/>
      <c r="AK31" s="306"/>
      <c r="AL31" s="306"/>
      <c r="AM31" s="306"/>
      <c r="AN31" s="306"/>
      <c r="AO31" s="306"/>
      <c r="AP31" s="306"/>
      <c r="AQ31" s="306"/>
      <c r="AR31" s="306"/>
      <c r="AS31" s="306"/>
      <c r="AT31" s="306"/>
      <c r="AU31" s="306"/>
      <c r="AV31" s="306"/>
      <c r="AW31" s="307"/>
    </row>
    <row r="32" spans="2:49" ht="11.25" customHeight="1" x14ac:dyDescent="0.2">
      <c r="B32" s="308" t="s">
        <v>319</v>
      </c>
      <c r="C32" s="309"/>
      <c r="D32" s="309"/>
      <c r="E32" s="309"/>
      <c r="F32" s="309"/>
      <c r="G32" s="309"/>
      <c r="H32" s="309"/>
      <c r="I32" s="309"/>
      <c r="J32" s="309"/>
      <c r="K32" s="309"/>
      <c r="L32" s="309"/>
      <c r="M32" s="309"/>
      <c r="N32" s="309"/>
      <c r="O32" s="309"/>
      <c r="P32" s="309"/>
      <c r="Q32" s="309"/>
      <c r="R32" s="309"/>
      <c r="S32" s="309"/>
      <c r="T32" s="309"/>
      <c r="U32" s="309"/>
      <c r="V32" s="309"/>
      <c r="W32" s="309"/>
      <c r="X32" s="309"/>
      <c r="Y32" s="309"/>
      <c r="Z32" s="309"/>
      <c r="AA32" s="309"/>
      <c r="AB32" s="309"/>
      <c r="AC32" s="309"/>
      <c r="AD32" s="309"/>
      <c r="AE32" s="309"/>
      <c r="AF32" s="309"/>
      <c r="AG32" s="309"/>
      <c r="AH32" s="309"/>
      <c r="AI32" s="309"/>
      <c r="AJ32" s="309"/>
      <c r="AK32" s="309"/>
      <c r="AL32" s="309"/>
      <c r="AM32" s="309"/>
      <c r="AN32" s="309"/>
      <c r="AO32" s="309"/>
      <c r="AP32" s="309"/>
      <c r="AQ32" s="309"/>
      <c r="AR32" s="309"/>
      <c r="AS32" s="309"/>
      <c r="AT32" s="309"/>
      <c r="AU32" s="309"/>
      <c r="AV32" s="309"/>
      <c r="AW32" s="310"/>
    </row>
    <row r="33" spans="2:49" ht="11.25" customHeight="1" x14ac:dyDescent="0.2">
      <c r="B33" s="308" t="s">
        <v>352</v>
      </c>
      <c r="C33" s="309"/>
      <c r="D33" s="309"/>
      <c r="E33" s="309"/>
      <c r="F33" s="309"/>
      <c r="G33" s="309"/>
      <c r="H33" s="309"/>
      <c r="I33" s="309"/>
      <c r="J33" s="309"/>
      <c r="K33" s="309"/>
      <c r="L33" s="309"/>
      <c r="M33" s="309"/>
      <c r="N33" s="309"/>
      <c r="O33" s="309"/>
      <c r="P33" s="309"/>
      <c r="Q33" s="309"/>
      <c r="R33" s="309"/>
      <c r="S33" s="309"/>
      <c r="T33" s="309"/>
      <c r="U33" s="309"/>
      <c r="V33" s="309"/>
      <c r="W33" s="309"/>
      <c r="X33" s="309"/>
      <c r="Y33" s="309"/>
      <c r="Z33" s="309"/>
      <c r="AA33" s="309"/>
      <c r="AB33" s="309"/>
      <c r="AC33" s="309"/>
      <c r="AD33" s="309"/>
      <c r="AE33" s="309"/>
      <c r="AF33" s="309"/>
      <c r="AG33" s="309"/>
      <c r="AH33" s="309"/>
      <c r="AI33" s="309"/>
      <c r="AJ33" s="309"/>
      <c r="AK33" s="309"/>
      <c r="AL33" s="309"/>
      <c r="AM33" s="309"/>
      <c r="AN33" s="309"/>
      <c r="AO33" s="309"/>
      <c r="AP33" s="309"/>
      <c r="AQ33" s="309"/>
      <c r="AR33" s="309"/>
      <c r="AS33" s="309"/>
      <c r="AT33" s="309"/>
      <c r="AU33" s="309"/>
      <c r="AV33" s="309"/>
      <c r="AW33" s="310"/>
    </row>
    <row r="34" spans="2:49" ht="11.25" customHeight="1" thickBot="1" x14ac:dyDescent="0.25">
      <c r="B34" s="314" t="s">
        <v>308</v>
      </c>
      <c r="C34" s="315"/>
      <c r="D34" s="315"/>
      <c r="E34" s="315"/>
      <c r="F34" s="315"/>
      <c r="G34" s="315"/>
      <c r="H34" s="315"/>
      <c r="I34" s="315"/>
      <c r="J34" s="315"/>
      <c r="K34" s="315"/>
      <c r="L34" s="315"/>
      <c r="M34" s="315"/>
      <c r="N34" s="315"/>
      <c r="O34" s="315"/>
      <c r="P34" s="315"/>
      <c r="Q34" s="315"/>
      <c r="R34" s="315"/>
      <c r="S34" s="315"/>
      <c r="T34" s="315"/>
      <c r="U34" s="315"/>
      <c r="V34" s="315"/>
      <c r="W34" s="315"/>
      <c r="X34" s="315"/>
      <c r="Y34" s="315"/>
      <c r="Z34" s="315"/>
      <c r="AA34" s="315"/>
      <c r="AB34" s="315"/>
      <c r="AC34" s="315"/>
      <c r="AD34" s="315"/>
      <c r="AE34" s="315"/>
      <c r="AF34" s="315"/>
      <c r="AG34" s="315"/>
      <c r="AH34" s="315"/>
      <c r="AI34" s="315"/>
      <c r="AJ34" s="315"/>
      <c r="AK34" s="315"/>
      <c r="AL34" s="315"/>
      <c r="AM34" s="315"/>
      <c r="AN34" s="315"/>
      <c r="AO34" s="315"/>
      <c r="AP34" s="315"/>
      <c r="AQ34" s="315"/>
      <c r="AR34" s="315"/>
      <c r="AS34" s="315"/>
      <c r="AT34" s="315"/>
      <c r="AU34" s="315"/>
      <c r="AV34" s="315"/>
      <c r="AW34" s="316"/>
    </row>
    <row r="35" spans="2:49" ht="11.25" customHeight="1" x14ac:dyDescent="0.2">
      <c r="B35" s="162"/>
      <c r="C35" s="162"/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9"/>
      <c r="Q35" s="9"/>
    </row>
    <row r="36" spans="2:49" ht="10.5" thickBot="1" x14ac:dyDescent="0.25">
      <c r="B36" s="161"/>
      <c r="C36" s="135"/>
      <c r="D36" s="180"/>
      <c r="E36" s="135"/>
      <c r="F36" s="135"/>
      <c r="G36" s="135"/>
      <c r="H36" s="46"/>
      <c r="I36" s="46"/>
      <c r="J36" s="46"/>
      <c r="M36" s="9"/>
      <c r="N36" s="9"/>
      <c r="O36" s="9"/>
      <c r="P36" s="9"/>
      <c r="Q36" s="9"/>
    </row>
    <row r="37" spans="2:49" ht="20.5" thickBot="1" x14ac:dyDescent="0.25">
      <c r="B37" s="47" t="s">
        <v>315</v>
      </c>
      <c r="C37" s="64" t="s">
        <v>314</v>
      </c>
      <c r="D37" s="65" t="s">
        <v>316</v>
      </c>
      <c r="E37" s="49" t="s">
        <v>317</v>
      </c>
      <c r="F37" s="50" t="s">
        <v>267</v>
      </c>
      <c r="G37" s="64" t="s">
        <v>341</v>
      </c>
      <c r="H37" s="65" t="s">
        <v>343</v>
      </c>
      <c r="I37" s="65" t="s">
        <v>390</v>
      </c>
      <c r="J37" s="49" t="s">
        <v>391</v>
      </c>
      <c r="K37" s="50" t="s">
        <v>321</v>
      </c>
      <c r="L37" s="64" t="s">
        <v>398</v>
      </c>
      <c r="M37" s="65" t="s">
        <v>399</v>
      </c>
      <c r="N37" s="65" t="s">
        <v>400</v>
      </c>
      <c r="O37" s="49" t="s">
        <v>401</v>
      </c>
      <c r="P37" s="50" t="s">
        <v>402</v>
      </c>
      <c r="Q37" s="50" t="s">
        <v>150</v>
      </c>
      <c r="R37" s="79" t="s">
        <v>395</v>
      </c>
    </row>
    <row r="38" spans="2:49" x14ac:dyDescent="0.2">
      <c r="B38" s="51" t="s">
        <v>293</v>
      </c>
      <c r="C38" s="62">
        <v>1.0625</v>
      </c>
      <c r="D38" s="31">
        <v>1.92</v>
      </c>
      <c r="E38" s="28">
        <v>0.86750000000000005</v>
      </c>
      <c r="F38" s="29">
        <v>3.85</v>
      </c>
      <c r="G38" s="32">
        <v>2.0125000000000002</v>
      </c>
      <c r="H38" s="30">
        <v>1.8674999999999999</v>
      </c>
      <c r="I38" s="30">
        <v>1.635</v>
      </c>
      <c r="J38" s="33">
        <v>1.1950000000000001</v>
      </c>
      <c r="K38" s="33">
        <v>6.71</v>
      </c>
      <c r="L38" s="32">
        <v>3.1175000000000002</v>
      </c>
      <c r="M38" s="30">
        <v>1.2649999999999999</v>
      </c>
      <c r="N38" s="30">
        <v>0.73250000000000004</v>
      </c>
      <c r="O38" s="33">
        <v>1.7075</v>
      </c>
      <c r="P38" s="33">
        <v>6.8224999999999998</v>
      </c>
      <c r="Q38" s="29">
        <v>17.3825</v>
      </c>
      <c r="R38" s="94">
        <f t="shared" ref="R38:R56" si="2">Q38/Q$57*100</f>
        <v>109.80732785849652</v>
      </c>
    </row>
    <row r="39" spans="2:49" x14ac:dyDescent="0.2">
      <c r="B39" s="52" t="s">
        <v>292</v>
      </c>
      <c r="C39" s="77">
        <v>0.95499999999999996</v>
      </c>
      <c r="D39" s="220">
        <v>2.14</v>
      </c>
      <c r="E39" s="54">
        <v>0.84499999999999997</v>
      </c>
      <c r="F39" s="101">
        <v>3.94</v>
      </c>
      <c r="G39" s="97">
        <v>2.1875</v>
      </c>
      <c r="H39" s="99">
        <v>1.9275</v>
      </c>
      <c r="I39" s="99">
        <v>1.6</v>
      </c>
      <c r="J39" s="163">
        <v>1.1875</v>
      </c>
      <c r="K39" s="163">
        <v>6.9024999999999999</v>
      </c>
      <c r="L39" s="97">
        <v>2.9375</v>
      </c>
      <c r="M39" s="99">
        <v>1.1425000000000001</v>
      </c>
      <c r="N39" s="99">
        <v>0.68500000000000005</v>
      </c>
      <c r="O39" s="163">
        <v>1.5525</v>
      </c>
      <c r="P39" s="163">
        <v>6.3174999999999999</v>
      </c>
      <c r="Q39" s="101">
        <v>17.16</v>
      </c>
      <c r="R39" s="94">
        <f t="shared" si="2"/>
        <v>108.40176879343019</v>
      </c>
    </row>
    <row r="40" spans="2:49" x14ac:dyDescent="0.2">
      <c r="B40" s="52" t="s">
        <v>294</v>
      </c>
      <c r="C40" s="60">
        <v>0.81499999999999995</v>
      </c>
      <c r="D40" s="23">
        <v>1.9824999999999999</v>
      </c>
      <c r="E40" s="20">
        <v>0.79749999999999999</v>
      </c>
      <c r="F40" s="21">
        <v>3.5950000000000002</v>
      </c>
      <c r="G40" s="24">
        <v>2.5</v>
      </c>
      <c r="H40" s="22">
        <v>1.82</v>
      </c>
      <c r="I40" s="22">
        <v>1.7725</v>
      </c>
      <c r="J40" s="25">
        <v>1.0874999999999999</v>
      </c>
      <c r="K40" s="25">
        <v>7.18</v>
      </c>
      <c r="L40" s="24">
        <v>2.9550000000000001</v>
      </c>
      <c r="M40" s="22">
        <v>1.1425000000000001</v>
      </c>
      <c r="N40" s="22">
        <v>0.68500000000000005</v>
      </c>
      <c r="O40" s="25">
        <v>1.57</v>
      </c>
      <c r="P40" s="25">
        <v>6.3525</v>
      </c>
      <c r="Q40" s="21">
        <v>17.127500000000001</v>
      </c>
      <c r="R40" s="94">
        <f t="shared" si="2"/>
        <v>108.19646241313963</v>
      </c>
    </row>
    <row r="41" spans="2:49" x14ac:dyDescent="0.2">
      <c r="B41" s="52" t="s">
        <v>296</v>
      </c>
      <c r="C41" s="60">
        <v>0.95250000000000001</v>
      </c>
      <c r="D41" s="23">
        <v>1.9524999999999999</v>
      </c>
      <c r="E41" s="20">
        <v>0.72499999999999998</v>
      </c>
      <c r="F41" s="21">
        <v>3.63</v>
      </c>
      <c r="G41" s="24">
        <v>2.1949999999999998</v>
      </c>
      <c r="H41" s="22">
        <v>1.6975</v>
      </c>
      <c r="I41" s="22">
        <v>1.5674999999999999</v>
      </c>
      <c r="J41" s="25">
        <v>1.0649999999999999</v>
      </c>
      <c r="K41" s="25">
        <v>6.5250000000000004</v>
      </c>
      <c r="L41" s="24">
        <v>3.3875000000000002</v>
      </c>
      <c r="M41" s="22">
        <v>1.1625000000000001</v>
      </c>
      <c r="N41" s="22">
        <v>0.72499999999999998</v>
      </c>
      <c r="O41" s="25">
        <v>1.6875</v>
      </c>
      <c r="P41" s="25">
        <v>6.9625000000000004</v>
      </c>
      <c r="Q41" s="21">
        <v>17.1175</v>
      </c>
      <c r="R41" s="94">
        <f t="shared" si="2"/>
        <v>108.13329121920403</v>
      </c>
    </row>
    <row r="42" spans="2:49" x14ac:dyDescent="0.2">
      <c r="B42" s="52" t="s">
        <v>83</v>
      </c>
      <c r="C42" s="60">
        <v>0.89500000000000002</v>
      </c>
      <c r="D42" s="23">
        <v>2.0074999999999998</v>
      </c>
      <c r="E42" s="20">
        <v>0.76</v>
      </c>
      <c r="F42" s="21">
        <v>3.6625000000000001</v>
      </c>
      <c r="G42" s="24">
        <v>2.2974999999999999</v>
      </c>
      <c r="H42" s="22">
        <v>1.7825</v>
      </c>
      <c r="I42" s="22">
        <v>1.8075000000000001</v>
      </c>
      <c r="J42" s="25">
        <v>1.0525</v>
      </c>
      <c r="K42" s="25">
        <v>6.94</v>
      </c>
      <c r="L42" s="24">
        <v>2.9424999999999999</v>
      </c>
      <c r="M42" s="22">
        <v>1.1074999999999999</v>
      </c>
      <c r="N42" s="22">
        <v>0.70750000000000002</v>
      </c>
      <c r="O42" s="25">
        <v>1.5049999999999999</v>
      </c>
      <c r="P42" s="25">
        <v>6.2625000000000002</v>
      </c>
      <c r="Q42" s="21">
        <v>16.864999999999998</v>
      </c>
      <c r="R42" s="94">
        <f t="shared" si="2"/>
        <v>106.538218572331</v>
      </c>
    </row>
    <row r="43" spans="2:49" x14ac:dyDescent="0.2">
      <c r="B43" s="52" t="s">
        <v>305</v>
      </c>
      <c r="C43" s="77">
        <v>0.91749999999999998</v>
      </c>
      <c r="D43" s="220">
        <v>1.9675</v>
      </c>
      <c r="E43" s="54">
        <v>0.83499999999999996</v>
      </c>
      <c r="F43" s="101">
        <v>3.72</v>
      </c>
      <c r="G43" s="97">
        <v>1.93</v>
      </c>
      <c r="H43" s="99">
        <v>1.96</v>
      </c>
      <c r="I43" s="99">
        <v>1.51</v>
      </c>
      <c r="J43" s="163">
        <v>1.2649999999999999</v>
      </c>
      <c r="K43" s="163">
        <v>6.665</v>
      </c>
      <c r="L43" s="97">
        <v>2.8224999999999998</v>
      </c>
      <c r="M43" s="99">
        <v>1.32</v>
      </c>
      <c r="N43" s="99">
        <v>0.62749999999999995</v>
      </c>
      <c r="O43" s="163">
        <v>1.6775</v>
      </c>
      <c r="P43" s="163">
        <v>6.4474999999999998</v>
      </c>
      <c r="Q43" s="101">
        <v>16.8325</v>
      </c>
      <c r="R43" s="94">
        <f t="shared" si="2"/>
        <v>106.33291219204042</v>
      </c>
    </row>
    <row r="44" spans="2:49" x14ac:dyDescent="0.2">
      <c r="B44" s="52" t="s">
        <v>298</v>
      </c>
      <c r="C44" s="77">
        <v>0.84750000000000003</v>
      </c>
      <c r="D44" s="220">
        <v>2.1175000000000002</v>
      </c>
      <c r="E44" s="54">
        <v>0.75249999999999995</v>
      </c>
      <c r="F44" s="101">
        <v>3.7174999999999998</v>
      </c>
      <c r="G44" s="97">
        <v>2.27</v>
      </c>
      <c r="H44" s="99">
        <v>1.78</v>
      </c>
      <c r="I44" s="99">
        <v>1.675</v>
      </c>
      <c r="J44" s="163">
        <v>1.0725</v>
      </c>
      <c r="K44" s="163">
        <v>6.7975000000000003</v>
      </c>
      <c r="L44" s="97">
        <v>2.8149999999999999</v>
      </c>
      <c r="M44" s="99">
        <v>1.1325000000000001</v>
      </c>
      <c r="N44" s="99">
        <v>0.71250000000000002</v>
      </c>
      <c r="O44" s="163">
        <v>1.5674999999999999</v>
      </c>
      <c r="P44" s="163">
        <v>6.2275</v>
      </c>
      <c r="Q44" s="101">
        <v>16.7425</v>
      </c>
      <c r="R44" s="94">
        <f t="shared" si="2"/>
        <v>105.76437144662034</v>
      </c>
    </row>
    <row r="45" spans="2:49" x14ac:dyDescent="0.2">
      <c r="B45" s="52" t="s">
        <v>295</v>
      </c>
      <c r="C45" s="77">
        <v>0.71250000000000002</v>
      </c>
      <c r="D45" s="220">
        <v>2.0975000000000001</v>
      </c>
      <c r="E45" s="54">
        <v>0.72750000000000004</v>
      </c>
      <c r="F45" s="101">
        <v>3.5375000000000001</v>
      </c>
      <c r="G45" s="97">
        <v>2.2250000000000001</v>
      </c>
      <c r="H45" s="99">
        <v>1.7849999999999999</v>
      </c>
      <c r="I45" s="99">
        <v>1.6950000000000001</v>
      </c>
      <c r="J45" s="163">
        <v>1.0125</v>
      </c>
      <c r="K45" s="163">
        <v>6.7175000000000002</v>
      </c>
      <c r="L45" s="97">
        <v>2.97</v>
      </c>
      <c r="M45" s="99">
        <v>1.0375000000000001</v>
      </c>
      <c r="N45" s="99">
        <v>0.6925</v>
      </c>
      <c r="O45" s="163">
        <v>1.7124999999999999</v>
      </c>
      <c r="P45" s="163">
        <v>6.4124999999999996</v>
      </c>
      <c r="Q45" s="101">
        <v>16.6675</v>
      </c>
      <c r="R45" s="94">
        <f t="shared" si="2"/>
        <v>105.29058749210361</v>
      </c>
    </row>
    <row r="46" spans="2:49" x14ac:dyDescent="0.2">
      <c r="B46" s="52" t="s">
        <v>15</v>
      </c>
      <c r="C46" s="60">
        <v>0.71750000000000003</v>
      </c>
      <c r="D46" s="23">
        <v>2.1775000000000002</v>
      </c>
      <c r="E46" s="20">
        <v>0.72750000000000004</v>
      </c>
      <c r="F46" s="21">
        <v>3.6225000000000001</v>
      </c>
      <c r="G46" s="24">
        <v>2.2475000000000001</v>
      </c>
      <c r="H46" s="22">
        <v>1.7350000000000001</v>
      </c>
      <c r="I46" s="22">
        <v>1.5649999999999999</v>
      </c>
      <c r="J46" s="25">
        <v>1.1274999999999999</v>
      </c>
      <c r="K46" s="25">
        <v>6.6749999999999998</v>
      </c>
      <c r="L46" s="24">
        <v>2.9775</v>
      </c>
      <c r="M46" s="22">
        <v>1.2</v>
      </c>
      <c r="N46" s="22">
        <v>0.62749999999999995</v>
      </c>
      <c r="O46" s="25">
        <v>1.5449999999999999</v>
      </c>
      <c r="P46" s="25">
        <v>6.35</v>
      </c>
      <c r="Q46" s="21">
        <v>16.647500000000001</v>
      </c>
      <c r="R46" s="94">
        <f t="shared" si="2"/>
        <v>105.16424510423248</v>
      </c>
    </row>
    <row r="47" spans="2:49" x14ac:dyDescent="0.2">
      <c r="B47" s="52" t="s">
        <v>302</v>
      </c>
      <c r="C47" s="77">
        <v>0.83499999999999996</v>
      </c>
      <c r="D47" s="220">
        <v>2.1375000000000002</v>
      </c>
      <c r="E47" s="54">
        <v>0.83499999999999996</v>
      </c>
      <c r="F47" s="101">
        <v>3.8075000000000001</v>
      </c>
      <c r="G47" s="97">
        <v>2.2174999999999998</v>
      </c>
      <c r="H47" s="99">
        <v>1.7450000000000001</v>
      </c>
      <c r="I47" s="99">
        <v>1.675</v>
      </c>
      <c r="J47" s="163">
        <v>1.0425</v>
      </c>
      <c r="K47" s="163">
        <v>6.68</v>
      </c>
      <c r="L47" s="97">
        <v>2.7549999999999999</v>
      </c>
      <c r="M47" s="99">
        <v>1.0425</v>
      </c>
      <c r="N47" s="99">
        <v>0.70750000000000002</v>
      </c>
      <c r="O47" s="163">
        <v>1.6225000000000001</v>
      </c>
      <c r="P47" s="163">
        <v>6.1275000000000004</v>
      </c>
      <c r="Q47" s="101">
        <v>16.614999999999998</v>
      </c>
      <c r="R47" s="94">
        <f t="shared" si="2"/>
        <v>104.95893872394187</v>
      </c>
    </row>
    <row r="48" spans="2:49" x14ac:dyDescent="0.2">
      <c r="B48" s="52" t="s">
        <v>117</v>
      </c>
      <c r="C48" s="60">
        <v>0.88500000000000001</v>
      </c>
      <c r="D48" s="23">
        <v>2.0575000000000001</v>
      </c>
      <c r="E48" s="20">
        <v>0.7</v>
      </c>
      <c r="F48" s="21">
        <v>3.6425000000000001</v>
      </c>
      <c r="G48" s="24">
        <v>2.2149999999999999</v>
      </c>
      <c r="H48" s="22">
        <v>1.7250000000000001</v>
      </c>
      <c r="I48" s="22">
        <v>1.7224999999999999</v>
      </c>
      <c r="J48" s="25">
        <v>1.05</v>
      </c>
      <c r="K48" s="25">
        <v>6.7125000000000004</v>
      </c>
      <c r="L48" s="24">
        <v>2.94</v>
      </c>
      <c r="M48" s="22">
        <v>1.075</v>
      </c>
      <c r="N48" s="22">
        <v>0.69499999999999995</v>
      </c>
      <c r="O48" s="25">
        <v>1.4924999999999999</v>
      </c>
      <c r="P48" s="25">
        <v>6.2024999999999997</v>
      </c>
      <c r="Q48" s="21">
        <v>16.557500000000001</v>
      </c>
      <c r="R48" s="94">
        <f t="shared" si="2"/>
        <v>104.59570435881238</v>
      </c>
    </row>
    <row r="49" spans="2:29" x14ac:dyDescent="0.2">
      <c r="B49" s="52" t="s">
        <v>118</v>
      </c>
      <c r="C49" s="77">
        <v>0.8</v>
      </c>
      <c r="D49" s="220">
        <v>2.0325000000000002</v>
      </c>
      <c r="E49" s="54">
        <v>0.77500000000000002</v>
      </c>
      <c r="F49" s="101">
        <v>3.6074999999999999</v>
      </c>
      <c r="G49" s="97">
        <v>2.2050000000000001</v>
      </c>
      <c r="H49" s="99">
        <v>1.73</v>
      </c>
      <c r="I49" s="99">
        <v>1.7024999999999999</v>
      </c>
      <c r="J49" s="163">
        <v>1.0925</v>
      </c>
      <c r="K49" s="163">
        <v>6.73</v>
      </c>
      <c r="L49" s="97">
        <v>2.74</v>
      </c>
      <c r="M49" s="99">
        <v>1.1025</v>
      </c>
      <c r="N49" s="99">
        <v>0.73</v>
      </c>
      <c r="O49" s="163">
        <v>1.585</v>
      </c>
      <c r="P49" s="163">
        <v>6.1574999999999998</v>
      </c>
      <c r="Q49" s="101">
        <v>16.495000000000001</v>
      </c>
      <c r="R49" s="94">
        <f t="shared" si="2"/>
        <v>104.20088439671511</v>
      </c>
    </row>
    <row r="50" spans="2:29" x14ac:dyDescent="0.2">
      <c r="B50" s="52" t="s">
        <v>300</v>
      </c>
      <c r="C50" s="60">
        <v>0.89500000000000002</v>
      </c>
      <c r="D50" s="23">
        <v>1.81</v>
      </c>
      <c r="E50" s="20">
        <v>0.82</v>
      </c>
      <c r="F50" s="21">
        <v>3.5249999999999999</v>
      </c>
      <c r="G50" s="24">
        <v>2.06</v>
      </c>
      <c r="H50" s="22">
        <v>1.64</v>
      </c>
      <c r="I50" s="22">
        <v>1.605</v>
      </c>
      <c r="J50" s="25">
        <v>1.1475</v>
      </c>
      <c r="K50" s="25">
        <v>6.4524999999999997</v>
      </c>
      <c r="L50" s="24">
        <v>2.8925000000000001</v>
      </c>
      <c r="M50" s="22">
        <v>1.1000000000000001</v>
      </c>
      <c r="N50" s="22">
        <v>0.70250000000000001</v>
      </c>
      <c r="O50" s="25">
        <v>1.645</v>
      </c>
      <c r="P50" s="25">
        <v>6.34</v>
      </c>
      <c r="Q50" s="21">
        <v>16.317499999999999</v>
      </c>
      <c r="R50" s="94">
        <f t="shared" si="2"/>
        <v>103.07959570435881</v>
      </c>
    </row>
    <row r="51" spans="2:29" x14ac:dyDescent="0.2">
      <c r="B51" s="52" t="s">
        <v>290</v>
      </c>
      <c r="C51" s="190">
        <v>0.68500000000000005</v>
      </c>
      <c r="D51" s="238">
        <v>2.02</v>
      </c>
      <c r="E51" s="191">
        <v>0.83499999999999996</v>
      </c>
      <c r="F51" s="192">
        <v>3.54</v>
      </c>
      <c r="G51" s="224">
        <v>2.0924999999999998</v>
      </c>
      <c r="H51" s="225">
        <v>1.7749999999999999</v>
      </c>
      <c r="I51" s="225">
        <v>1.7749999999999999</v>
      </c>
      <c r="J51" s="226">
        <v>1.0649999999999999</v>
      </c>
      <c r="K51" s="226">
        <v>6.7074999999999996</v>
      </c>
      <c r="L51" s="224">
        <v>2.7574999999999998</v>
      </c>
      <c r="M51" s="225">
        <v>1.085</v>
      </c>
      <c r="N51" s="225">
        <v>0.67249999999999999</v>
      </c>
      <c r="O51" s="226">
        <v>1.5525</v>
      </c>
      <c r="P51" s="226">
        <v>6.0674999999999999</v>
      </c>
      <c r="Q51" s="192">
        <v>16.315000000000001</v>
      </c>
      <c r="R51" s="94">
        <f t="shared" si="2"/>
        <v>103.06380290587494</v>
      </c>
    </row>
    <row r="52" spans="2:29" x14ac:dyDescent="0.2">
      <c r="B52" s="181" t="s">
        <v>70</v>
      </c>
      <c r="C52" s="19">
        <v>0.85499999999999998</v>
      </c>
      <c r="D52" s="23">
        <v>1.8525</v>
      </c>
      <c r="E52" s="20">
        <v>0.8175</v>
      </c>
      <c r="F52" s="21">
        <v>3.5249999999999999</v>
      </c>
      <c r="G52" s="24">
        <v>2.37</v>
      </c>
      <c r="H52" s="22">
        <v>1.58</v>
      </c>
      <c r="I52" s="22">
        <v>1.6950000000000001</v>
      </c>
      <c r="J52" s="25">
        <v>0.97499999999999998</v>
      </c>
      <c r="K52" s="25">
        <v>6.62</v>
      </c>
      <c r="L52" s="24">
        <v>2.6475</v>
      </c>
      <c r="M52" s="22">
        <v>1.1299999999999999</v>
      </c>
      <c r="N52" s="22">
        <v>0.71499999999999997</v>
      </c>
      <c r="O52" s="25">
        <v>1.655</v>
      </c>
      <c r="P52" s="25">
        <v>6.1475</v>
      </c>
      <c r="Q52" s="21">
        <v>16.2925</v>
      </c>
      <c r="R52" s="94">
        <f t="shared" si="2"/>
        <v>102.92166771951989</v>
      </c>
    </row>
    <row r="53" spans="2:29" x14ac:dyDescent="0.2">
      <c r="B53" s="52" t="s">
        <v>5</v>
      </c>
      <c r="C53" s="53">
        <v>1.105</v>
      </c>
      <c r="D53" s="220">
        <v>1.6875</v>
      </c>
      <c r="E53" s="54">
        <v>0.83</v>
      </c>
      <c r="F53" s="101">
        <v>3.6225000000000001</v>
      </c>
      <c r="G53" s="97">
        <v>2.0649999999999999</v>
      </c>
      <c r="H53" s="99">
        <v>1.7949999999999999</v>
      </c>
      <c r="I53" s="99">
        <v>1.5874999999999999</v>
      </c>
      <c r="J53" s="163">
        <v>1.1475</v>
      </c>
      <c r="K53" s="163">
        <v>6.5949999999999998</v>
      </c>
      <c r="L53" s="97">
        <v>2.52</v>
      </c>
      <c r="M53" s="99">
        <v>1.18</v>
      </c>
      <c r="N53" s="99">
        <v>0.69499999999999995</v>
      </c>
      <c r="O53" s="163">
        <v>1.6225000000000001</v>
      </c>
      <c r="P53" s="163">
        <v>6.0175000000000001</v>
      </c>
      <c r="Q53" s="101">
        <v>16.234999999999999</v>
      </c>
      <c r="R53" s="94">
        <f t="shared" si="2"/>
        <v>102.55843335439039</v>
      </c>
    </row>
    <row r="54" spans="2:29" x14ac:dyDescent="0.2">
      <c r="B54" s="52" t="s">
        <v>116</v>
      </c>
      <c r="C54" s="53">
        <v>0.77500000000000002</v>
      </c>
      <c r="D54" s="220">
        <v>2.1349999999999998</v>
      </c>
      <c r="E54" s="54">
        <v>0.76249999999999996</v>
      </c>
      <c r="F54" s="101">
        <v>3.6724999999999999</v>
      </c>
      <c r="G54" s="97">
        <v>2.21</v>
      </c>
      <c r="H54" s="99">
        <v>1.68</v>
      </c>
      <c r="I54" s="99">
        <v>1.8125</v>
      </c>
      <c r="J54" s="163">
        <v>1.0625</v>
      </c>
      <c r="K54" s="163">
        <v>6.7649999999999997</v>
      </c>
      <c r="L54" s="97">
        <v>2.52</v>
      </c>
      <c r="M54" s="99">
        <v>1.1274999999999999</v>
      </c>
      <c r="N54" s="99">
        <v>0.64500000000000002</v>
      </c>
      <c r="O54" s="163">
        <v>1.4924999999999999</v>
      </c>
      <c r="P54" s="163">
        <v>5.7850000000000001</v>
      </c>
      <c r="Q54" s="101">
        <v>16.2225</v>
      </c>
      <c r="R54" s="94">
        <f t="shared" si="2"/>
        <v>102.47946936197094</v>
      </c>
    </row>
    <row r="55" spans="2:29" x14ac:dyDescent="0.2">
      <c r="B55" s="52" t="s">
        <v>303</v>
      </c>
      <c r="C55" s="53">
        <v>0.85750000000000004</v>
      </c>
      <c r="D55" s="220">
        <v>2.11</v>
      </c>
      <c r="E55" s="54">
        <v>0.78500000000000003</v>
      </c>
      <c r="F55" s="101">
        <v>3.7524999999999999</v>
      </c>
      <c r="G55" s="97">
        <v>2.2799999999999998</v>
      </c>
      <c r="H55" s="99">
        <v>1.6825000000000001</v>
      </c>
      <c r="I55" s="99">
        <v>1.54</v>
      </c>
      <c r="J55" s="163">
        <v>1.0024999999999999</v>
      </c>
      <c r="K55" s="163">
        <v>6.5049999999999999</v>
      </c>
      <c r="L55" s="97">
        <v>2.6625000000000001</v>
      </c>
      <c r="M55" s="99">
        <v>1.0575000000000001</v>
      </c>
      <c r="N55" s="99">
        <v>0.69750000000000001</v>
      </c>
      <c r="O55" s="163">
        <v>1.45</v>
      </c>
      <c r="P55" s="163">
        <v>5.8674999999999997</v>
      </c>
      <c r="Q55" s="101">
        <v>16.125</v>
      </c>
      <c r="R55" s="94">
        <f t="shared" si="2"/>
        <v>101.86355022109919</v>
      </c>
    </row>
    <row r="56" spans="2:29" x14ac:dyDescent="0.2">
      <c r="B56" s="52" t="s">
        <v>304</v>
      </c>
      <c r="C56" s="19">
        <v>0.745</v>
      </c>
      <c r="D56" s="23">
        <v>1.9824999999999999</v>
      </c>
      <c r="E56" s="20">
        <v>0.6925</v>
      </c>
      <c r="F56" s="21">
        <v>3.42</v>
      </c>
      <c r="G56" s="24">
        <v>2.2124999999999999</v>
      </c>
      <c r="H56" s="22">
        <v>1.6675</v>
      </c>
      <c r="I56" s="22">
        <v>1.7124999999999999</v>
      </c>
      <c r="J56" s="25">
        <v>1.0024999999999999</v>
      </c>
      <c r="K56" s="25">
        <v>6.5949999999999998</v>
      </c>
      <c r="L56" s="24">
        <v>2.5550000000000002</v>
      </c>
      <c r="M56" s="22">
        <v>1.1200000000000001</v>
      </c>
      <c r="N56" s="22">
        <v>0.69750000000000001</v>
      </c>
      <c r="O56" s="25">
        <v>1.5325</v>
      </c>
      <c r="P56" s="25">
        <v>5.9050000000000002</v>
      </c>
      <c r="Q56" s="21">
        <v>15.92</v>
      </c>
      <c r="R56" s="94">
        <f t="shared" si="2"/>
        <v>100.56854074542009</v>
      </c>
    </row>
    <row r="57" spans="2:29" x14ac:dyDescent="0.2">
      <c r="B57" s="52" t="s">
        <v>7</v>
      </c>
      <c r="C57" s="53">
        <v>0.92249999999999999</v>
      </c>
      <c r="D57" s="220">
        <v>1.9550000000000001</v>
      </c>
      <c r="E57" s="54">
        <v>0.72750000000000004</v>
      </c>
      <c r="F57" s="101">
        <v>3.605</v>
      </c>
      <c r="G57" s="97">
        <v>2.0975000000000001</v>
      </c>
      <c r="H57" s="99">
        <v>1.8325</v>
      </c>
      <c r="I57" s="99">
        <v>1.6950000000000001</v>
      </c>
      <c r="J57" s="163">
        <v>0.93500000000000005</v>
      </c>
      <c r="K57" s="163">
        <v>6.56</v>
      </c>
      <c r="L57" s="97">
        <v>2.5150000000000001</v>
      </c>
      <c r="M57" s="99">
        <v>1.0375000000000001</v>
      </c>
      <c r="N57" s="99">
        <v>0.6825</v>
      </c>
      <c r="O57" s="163">
        <v>1.43</v>
      </c>
      <c r="P57" s="163">
        <v>5.665</v>
      </c>
      <c r="Q57" s="101">
        <v>15.83</v>
      </c>
      <c r="R57" s="94">
        <f>Q57/Q$57*100</f>
        <v>100</v>
      </c>
    </row>
    <row r="58" spans="2:29" x14ac:dyDescent="0.2">
      <c r="B58" s="52" t="s">
        <v>301</v>
      </c>
      <c r="C58" s="19">
        <v>0.85499999999999998</v>
      </c>
      <c r="D58" s="23">
        <v>1.8774999999999999</v>
      </c>
      <c r="E58" s="20">
        <v>0.8075</v>
      </c>
      <c r="F58" s="21">
        <v>3.54</v>
      </c>
      <c r="G58" s="24">
        <v>1.9375</v>
      </c>
      <c r="H58" s="22">
        <v>1.5325</v>
      </c>
      <c r="I58" s="22">
        <v>1.4450000000000001</v>
      </c>
      <c r="J58" s="25">
        <v>1.0774999999999999</v>
      </c>
      <c r="K58" s="25">
        <v>5.9924999999999997</v>
      </c>
      <c r="L58" s="24">
        <v>2.8450000000000002</v>
      </c>
      <c r="M58" s="22">
        <v>0.94</v>
      </c>
      <c r="N58" s="22">
        <v>0.67749999999999999</v>
      </c>
      <c r="O58" s="25">
        <v>1.78</v>
      </c>
      <c r="P58" s="25">
        <v>6.2424999999999997</v>
      </c>
      <c r="Q58" s="21">
        <v>15.775</v>
      </c>
      <c r="R58" s="94">
        <f>Q58/Q$57*100</f>
        <v>99.652558433354386</v>
      </c>
    </row>
    <row r="59" spans="2:29" x14ac:dyDescent="0.2">
      <c r="B59" s="52" t="s">
        <v>299</v>
      </c>
      <c r="C59" s="19">
        <v>0.80500000000000005</v>
      </c>
      <c r="D59" s="23">
        <v>2.0299999999999998</v>
      </c>
      <c r="E59" s="20">
        <v>0.67500000000000004</v>
      </c>
      <c r="F59" s="21">
        <v>3.51</v>
      </c>
      <c r="G59" s="24">
        <v>2.1324999999999998</v>
      </c>
      <c r="H59" s="22">
        <v>1.665</v>
      </c>
      <c r="I59" s="22">
        <v>1.5774999999999999</v>
      </c>
      <c r="J59" s="25">
        <v>1.0075000000000001</v>
      </c>
      <c r="K59" s="25">
        <v>6.3825000000000003</v>
      </c>
      <c r="L59" s="24">
        <v>2.7574999999999998</v>
      </c>
      <c r="M59" s="22">
        <v>1.0925</v>
      </c>
      <c r="N59" s="22">
        <v>0.69</v>
      </c>
      <c r="O59" s="25">
        <v>1.3049999999999999</v>
      </c>
      <c r="P59" s="25">
        <v>5.8449999999999998</v>
      </c>
      <c r="Q59" s="21">
        <v>15.737500000000001</v>
      </c>
      <c r="R59" s="94">
        <f>Q59/Q$57*100</f>
        <v>99.415666456096019</v>
      </c>
    </row>
    <row r="60" spans="2:29" x14ac:dyDescent="0.2">
      <c r="B60" s="52" t="s">
        <v>297</v>
      </c>
      <c r="C60" s="53">
        <v>0.67500000000000004</v>
      </c>
      <c r="D60" s="220">
        <v>1.8425</v>
      </c>
      <c r="E60" s="54">
        <v>0.78749999999999998</v>
      </c>
      <c r="F60" s="101">
        <v>3.3050000000000002</v>
      </c>
      <c r="G60" s="97">
        <v>1.7375</v>
      </c>
      <c r="H60" s="99">
        <v>1.38</v>
      </c>
      <c r="I60" s="99">
        <v>1.24</v>
      </c>
      <c r="J60" s="163">
        <v>1.1174999999999999</v>
      </c>
      <c r="K60" s="163">
        <v>5.4749999999999996</v>
      </c>
      <c r="L60" s="97">
        <v>2.6524999999999999</v>
      </c>
      <c r="M60" s="99">
        <v>0.95</v>
      </c>
      <c r="N60" s="99">
        <v>0.73250000000000004</v>
      </c>
      <c r="O60" s="163">
        <v>1.4775</v>
      </c>
      <c r="P60" s="163">
        <v>5.8125</v>
      </c>
      <c r="Q60" s="101">
        <v>14.592499999999999</v>
      </c>
      <c r="R60" s="94">
        <f>Q60/Q$57*100</f>
        <v>92.182564750473787</v>
      </c>
    </row>
    <row r="61" spans="2:29" x14ac:dyDescent="0.2">
      <c r="B61" s="52"/>
      <c r="C61" s="182"/>
      <c r="D61" s="236"/>
      <c r="E61" s="183"/>
      <c r="F61" s="172"/>
      <c r="G61" s="170"/>
      <c r="H61" s="167"/>
      <c r="I61" s="167"/>
      <c r="J61" s="223"/>
      <c r="K61" s="223"/>
      <c r="L61" s="170"/>
      <c r="M61" s="167"/>
      <c r="N61" s="167"/>
      <c r="O61" s="223"/>
      <c r="P61" s="223"/>
      <c r="Q61" s="172"/>
      <c r="R61" s="195"/>
    </row>
    <row r="62" spans="2:29" x14ac:dyDescent="0.2">
      <c r="B62" s="52" t="s">
        <v>11</v>
      </c>
      <c r="C62" s="77">
        <v>0.85087000000000002</v>
      </c>
      <c r="D62" s="220">
        <v>1.9953259999999999</v>
      </c>
      <c r="E62" s="54">
        <v>0.77771699999999999</v>
      </c>
      <c r="F62" s="101">
        <v>3.6239129999999999</v>
      </c>
      <c r="G62" s="97">
        <v>2.1607609999999999</v>
      </c>
      <c r="H62" s="99">
        <v>1.7297830000000001</v>
      </c>
      <c r="I62" s="99">
        <v>1.6353260000000001</v>
      </c>
      <c r="J62" s="163">
        <v>1.077826</v>
      </c>
      <c r="K62" s="163">
        <v>6.6036960000000002</v>
      </c>
      <c r="L62" s="97">
        <v>2.8123909999999999</v>
      </c>
      <c r="M62" s="99">
        <v>1.11087</v>
      </c>
      <c r="N62" s="99">
        <v>0.69282600000000005</v>
      </c>
      <c r="O62" s="163">
        <v>1.5725</v>
      </c>
      <c r="P62" s="163">
        <v>6.1885870000000001</v>
      </c>
      <c r="Q62" s="101">
        <v>16.4162</v>
      </c>
      <c r="R62" s="195"/>
      <c r="S62" s="44"/>
      <c r="T62" s="44"/>
      <c r="U62" s="44"/>
      <c r="V62" s="44"/>
      <c r="W62" s="46"/>
      <c r="X62" s="46"/>
      <c r="Y62" s="46"/>
      <c r="Z62" s="46"/>
      <c r="AA62" s="46"/>
      <c r="AB62" s="46"/>
      <c r="AC62" s="46"/>
    </row>
    <row r="63" spans="2:29" x14ac:dyDescent="0.2">
      <c r="B63" s="52" t="s">
        <v>12</v>
      </c>
      <c r="C63" s="77">
        <v>0.3115</v>
      </c>
      <c r="D63" s="220">
        <v>0.29430000000000001</v>
      </c>
      <c r="E63" s="54">
        <v>0.13020000000000001</v>
      </c>
      <c r="F63" s="101">
        <v>0.39460000000000001</v>
      </c>
      <c r="G63" s="97">
        <v>0.3725</v>
      </c>
      <c r="H63" s="99">
        <v>0.1837</v>
      </c>
      <c r="I63" s="99">
        <v>0.20469999999999999</v>
      </c>
      <c r="J63" s="163">
        <v>0.15890000000000001</v>
      </c>
      <c r="K63" s="163">
        <v>0.45369999999999999</v>
      </c>
      <c r="L63" s="97">
        <v>0.50360000000000005</v>
      </c>
      <c r="M63" s="99">
        <v>0.1401</v>
      </c>
      <c r="N63" s="99">
        <v>9.3299999999999994E-2</v>
      </c>
      <c r="O63" s="163">
        <v>0.30940000000000001</v>
      </c>
      <c r="P63" s="163">
        <v>0.67820000000000003</v>
      </c>
      <c r="Q63" s="101">
        <v>1.1578999999999999</v>
      </c>
      <c r="R63" s="195"/>
      <c r="S63" s="44"/>
      <c r="T63" s="44"/>
      <c r="U63" s="44"/>
      <c r="V63" s="44"/>
      <c r="W63" s="46"/>
      <c r="X63" s="46"/>
      <c r="Y63" s="46"/>
      <c r="Z63" s="46"/>
      <c r="AA63" s="46"/>
      <c r="AB63" s="46"/>
      <c r="AC63" s="46"/>
    </row>
    <row r="64" spans="2:29" ht="10.5" thickBot="1" x14ac:dyDescent="0.25">
      <c r="B64" s="55" t="s">
        <v>13</v>
      </c>
      <c r="C64" s="78">
        <v>25.932539999999999</v>
      </c>
      <c r="D64" s="237">
        <v>10.447939999999999</v>
      </c>
      <c r="E64" s="57">
        <v>11.85852</v>
      </c>
      <c r="F64" s="102">
        <v>7.7121500000000003</v>
      </c>
      <c r="G64" s="98">
        <v>12.2126</v>
      </c>
      <c r="H64" s="100">
        <v>7.5237980000000002</v>
      </c>
      <c r="I64" s="100">
        <v>8.8672190000000004</v>
      </c>
      <c r="J64" s="136">
        <v>10.439579999999999</v>
      </c>
      <c r="K64" s="136">
        <v>4.8661890000000003</v>
      </c>
      <c r="L64" s="98">
        <v>12.684240000000001</v>
      </c>
      <c r="M64" s="100">
        <v>8.9314079999999993</v>
      </c>
      <c r="N64" s="100">
        <v>9.5347980000000003</v>
      </c>
      <c r="O64" s="136">
        <v>13.938510000000001</v>
      </c>
      <c r="P64" s="136">
        <v>7.7620420000000001</v>
      </c>
      <c r="Q64" s="102">
        <v>4.9962410000000004</v>
      </c>
      <c r="R64" s="196"/>
      <c r="S64" s="44"/>
      <c r="T64" s="44"/>
      <c r="U64" s="44"/>
      <c r="V64" s="44"/>
      <c r="W64" s="46"/>
      <c r="X64" s="46"/>
      <c r="Y64" s="46"/>
      <c r="Z64" s="46"/>
      <c r="AA64" s="46"/>
      <c r="AB64" s="46"/>
      <c r="AC64" s="46"/>
    </row>
    <row r="65" spans="2:18" ht="11.25" customHeight="1" thickBot="1" x14ac:dyDescent="0.25">
      <c r="B65" s="311" t="s">
        <v>233</v>
      </c>
      <c r="C65" s="312"/>
      <c r="D65" s="312"/>
      <c r="E65" s="312"/>
      <c r="F65" s="312"/>
      <c r="G65" s="312"/>
      <c r="H65" s="312"/>
      <c r="I65" s="312"/>
      <c r="J65" s="312"/>
      <c r="K65" s="312"/>
      <c r="L65" s="312"/>
      <c r="M65" s="312"/>
      <c r="N65" s="312"/>
      <c r="O65" s="312"/>
      <c r="P65" s="312"/>
      <c r="Q65" s="312"/>
      <c r="R65" s="313"/>
    </row>
  </sheetData>
  <mergeCells count="5">
    <mergeCell ref="B65:R65"/>
    <mergeCell ref="B33:AW33"/>
    <mergeCell ref="B34:AW34"/>
    <mergeCell ref="B31:AW31"/>
    <mergeCell ref="B32:AW32"/>
  </mergeCells>
  <conditionalFormatting sqref="T2:AB26">
    <cfRule type="colorScale" priority="5">
      <colorScale>
        <cfvo type="min"/>
        <cfvo type="max"/>
        <color theme="9"/>
        <color rgb="FF63BE7B"/>
      </colorScale>
    </cfRule>
  </conditionalFormatting>
  <conditionalFormatting sqref="AK2:AK26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P2:AP26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Q2:AQ26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V2:AV26">
    <cfRule type="colorScale" priority="1">
      <colorScale>
        <cfvo type="min"/>
        <cfvo type="percentile" val="50"/>
        <cfvo type="max"/>
        <color rgb="FF00B050"/>
        <color rgb="FF92D050"/>
        <color rgb="FFFF66FF"/>
      </colorScale>
    </cfRule>
  </conditionalFormatting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AT55"/>
  <sheetViews>
    <sheetView workbookViewId="0">
      <selection activeCell="W34" sqref="W34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7" width="7.7265625" style="46" customWidth="1"/>
    <col min="18" max="21" width="7.7265625" style="9" customWidth="1"/>
    <col min="22" max="22" width="8.453125" style="9" customWidth="1"/>
    <col min="23" max="50" width="7.7265625" style="9" customWidth="1"/>
    <col min="51" max="257" width="9.1796875" style="9"/>
    <col min="258" max="258" width="3.7265625" style="9" customWidth="1"/>
    <col min="259" max="259" width="30.7265625" style="9" customWidth="1"/>
    <col min="260" max="279" width="6.7265625" style="9" customWidth="1"/>
    <col min="280" max="286" width="5.7265625" style="9" customWidth="1"/>
    <col min="287" max="513" width="9.1796875" style="9"/>
    <col min="514" max="514" width="3.7265625" style="9" customWidth="1"/>
    <col min="515" max="515" width="30.7265625" style="9" customWidth="1"/>
    <col min="516" max="535" width="6.7265625" style="9" customWidth="1"/>
    <col min="536" max="542" width="5.7265625" style="9" customWidth="1"/>
    <col min="543" max="769" width="9.1796875" style="9"/>
    <col min="770" max="770" width="3.7265625" style="9" customWidth="1"/>
    <col min="771" max="771" width="30.7265625" style="9" customWidth="1"/>
    <col min="772" max="791" width="6.7265625" style="9" customWidth="1"/>
    <col min="792" max="798" width="5.7265625" style="9" customWidth="1"/>
    <col min="799" max="1025" width="9.1796875" style="9"/>
    <col min="1026" max="1026" width="3.7265625" style="9" customWidth="1"/>
    <col min="1027" max="1027" width="30.7265625" style="9" customWidth="1"/>
    <col min="1028" max="1047" width="6.7265625" style="9" customWidth="1"/>
    <col min="1048" max="1054" width="5.7265625" style="9" customWidth="1"/>
    <col min="1055" max="1281" width="9.1796875" style="9"/>
    <col min="1282" max="1282" width="3.7265625" style="9" customWidth="1"/>
    <col min="1283" max="1283" width="30.7265625" style="9" customWidth="1"/>
    <col min="1284" max="1303" width="6.7265625" style="9" customWidth="1"/>
    <col min="1304" max="1310" width="5.7265625" style="9" customWidth="1"/>
    <col min="1311" max="1537" width="9.1796875" style="9"/>
    <col min="1538" max="1538" width="3.7265625" style="9" customWidth="1"/>
    <col min="1539" max="1539" width="30.7265625" style="9" customWidth="1"/>
    <col min="1540" max="1559" width="6.7265625" style="9" customWidth="1"/>
    <col min="1560" max="1566" width="5.7265625" style="9" customWidth="1"/>
    <col min="1567" max="1793" width="9.1796875" style="9"/>
    <col min="1794" max="1794" width="3.7265625" style="9" customWidth="1"/>
    <col min="1795" max="1795" width="30.7265625" style="9" customWidth="1"/>
    <col min="1796" max="1815" width="6.7265625" style="9" customWidth="1"/>
    <col min="1816" max="1822" width="5.7265625" style="9" customWidth="1"/>
    <col min="1823" max="2049" width="9.1796875" style="9"/>
    <col min="2050" max="2050" width="3.7265625" style="9" customWidth="1"/>
    <col min="2051" max="2051" width="30.7265625" style="9" customWidth="1"/>
    <col min="2052" max="2071" width="6.7265625" style="9" customWidth="1"/>
    <col min="2072" max="2078" width="5.7265625" style="9" customWidth="1"/>
    <col min="2079" max="2305" width="9.1796875" style="9"/>
    <col min="2306" max="2306" width="3.7265625" style="9" customWidth="1"/>
    <col min="2307" max="2307" width="30.7265625" style="9" customWidth="1"/>
    <col min="2308" max="2327" width="6.7265625" style="9" customWidth="1"/>
    <col min="2328" max="2334" width="5.7265625" style="9" customWidth="1"/>
    <col min="2335" max="2561" width="9.1796875" style="9"/>
    <col min="2562" max="2562" width="3.7265625" style="9" customWidth="1"/>
    <col min="2563" max="2563" width="30.7265625" style="9" customWidth="1"/>
    <col min="2564" max="2583" width="6.7265625" style="9" customWidth="1"/>
    <col min="2584" max="2590" width="5.7265625" style="9" customWidth="1"/>
    <col min="2591" max="2817" width="9.1796875" style="9"/>
    <col min="2818" max="2818" width="3.7265625" style="9" customWidth="1"/>
    <col min="2819" max="2819" width="30.7265625" style="9" customWidth="1"/>
    <col min="2820" max="2839" width="6.7265625" style="9" customWidth="1"/>
    <col min="2840" max="2846" width="5.7265625" style="9" customWidth="1"/>
    <col min="2847" max="3073" width="9.1796875" style="9"/>
    <col min="3074" max="3074" width="3.7265625" style="9" customWidth="1"/>
    <col min="3075" max="3075" width="30.7265625" style="9" customWidth="1"/>
    <col min="3076" max="3095" width="6.7265625" style="9" customWidth="1"/>
    <col min="3096" max="3102" width="5.7265625" style="9" customWidth="1"/>
    <col min="3103" max="3329" width="9.1796875" style="9"/>
    <col min="3330" max="3330" width="3.7265625" style="9" customWidth="1"/>
    <col min="3331" max="3331" width="30.7265625" style="9" customWidth="1"/>
    <col min="3332" max="3351" width="6.7265625" style="9" customWidth="1"/>
    <col min="3352" max="3358" width="5.7265625" style="9" customWidth="1"/>
    <col min="3359" max="3585" width="9.1796875" style="9"/>
    <col min="3586" max="3586" width="3.7265625" style="9" customWidth="1"/>
    <col min="3587" max="3587" width="30.7265625" style="9" customWidth="1"/>
    <col min="3588" max="3607" width="6.7265625" style="9" customWidth="1"/>
    <col min="3608" max="3614" width="5.7265625" style="9" customWidth="1"/>
    <col min="3615" max="3841" width="9.1796875" style="9"/>
    <col min="3842" max="3842" width="3.7265625" style="9" customWidth="1"/>
    <col min="3843" max="3843" width="30.7265625" style="9" customWidth="1"/>
    <col min="3844" max="3863" width="6.7265625" style="9" customWidth="1"/>
    <col min="3864" max="3870" width="5.7265625" style="9" customWidth="1"/>
    <col min="3871" max="4097" width="9.1796875" style="9"/>
    <col min="4098" max="4098" width="3.7265625" style="9" customWidth="1"/>
    <col min="4099" max="4099" width="30.7265625" style="9" customWidth="1"/>
    <col min="4100" max="4119" width="6.7265625" style="9" customWidth="1"/>
    <col min="4120" max="4126" width="5.7265625" style="9" customWidth="1"/>
    <col min="4127" max="4353" width="9.1796875" style="9"/>
    <col min="4354" max="4354" width="3.7265625" style="9" customWidth="1"/>
    <col min="4355" max="4355" width="30.7265625" style="9" customWidth="1"/>
    <col min="4356" max="4375" width="6.7265625" style="9" customWidth="1"/>
    <col min="4376" max="4382" width="5.7265625" style="9" customWidth="1"/>
    <col min="4383" max="4609" width="9.1796875" style="9"/>
    <col min="4610" max="4610" width="3.7265625" style="9" customWidth="1"/>
    <col min="4611" max="4611" width="30.7265625" style="9" customWidth="1"/>
    <col min="4612" max="4631" width="6.7265625" style="9" customWidth="1"/>
    <col min="4632" max="4638" width="5.7265625" style="9" customWidth="1"/>
    <col min="4639" max="4865" width="9.1796875" style="9"/>
    <col min="4866" max="4866" width="3.7265625" style="9" customWidth="1"/>
    <col min="4867" max="4867" width="30.7265625" style="9" customWidth="1"/>
    <col min="4868" max="4887" width="6.7265625" style="9" customWidth="1"/>
    <col min="4888" max="4894" width="5.7265625" style="9" customWidth="1"/>
    <col min="4895" max="5121" width="9.1796875" style="9"/>
    <col min="5122" max="5122" width="3.7265625" style="9" customWidth="1"/>
    <col min="5123" max="5123" width="30.7265625" style="9" customWidth="1"/>
    <col min="5124" max="5143" width="6.7265625" style="9" customWidth="1"/>
    <col min="5144" max="5150" width="5.7265625" style="9" customWidth="1"/>
    <col min="5151" max="5377" width="9.1796875" style="9"/>
    <col min="5378" max="5378" width="3.7265625" style="9" customWidth="1"/>
    <col min="5379" max="5379" width="30.7265625" style="9" customWidth="1"/>
    <col min="5380" max="5399" width="6.7265625" style="9" customWidth="1"/>
    <col min="5400" max="5406" width="5.7265625" style="9" customWidth="1"/>
    <col min="5407" max="5633" width="9.1796875" style="9"/>
    <col min="5634" max="5634" width="3.7265625" style="9" customWidth="1"/>
    <col min="5635" max="5635" width="30.7265625" style="9" customWidth="1"/>
    <col min="5636" max="5655" width="6.7265625" style="9" customWidth="1"/>
    <col min="5656" max="5662" width="5.7265625" style="9" customWidth="1"/>
    <col min="5663" max="5889" width="9.1796875" style="9"/>
    <col min="5890" max="5890" width="3.7265625" style="9" customWidth="1"/>
    <col min="5891" max="5891" width="30.7265625" style="9" customWidth="1"/>
    <col min="5892" max="5911" width="6.7265625" style="9" customWidth="1"/>
    <col min="5912" max="5918" width="5.7265625" style="9" customWidth="1"/>
    <col min="5919" max="6145" width="9.1796875" style="9"/>
    <col min="6146" max="6146" width="3.7265625" style="9" customWidth="1"/>
    <col min="6147" max="6147" width="30.7265625" style="9" customWidth="1"/>
    <col min="6148" max="6167" width="6.7265625" style="9" customWidth="1"/>
    <col min="6168" max="6174" width="5.7265625" style="9" customWidth="1"/>
    <col min="6175" max="6401" width="9.1796875" style="9"/>
    <col min="6402" max="6402" width="3.7265625" style="9" customWidth="1"/>
    <col min="6403" max="6403" width="30.7265625" style="9" customWidth="1"/>
    <col min="6404" max="6423" width="6.7265625" style="9" customWidth="1"/>
    <col min="6424" max="6430" width="5.7265625" style="9" customWidth="1"/>
    <col min="6431" max="6657" width="9.1796875" style="9"/>
    <col min="6658" max="6658" width="3.7265625" style="9" customWidth="1"/>
    <col min="6659" max="6659" width="30.7265625" style="9" customWidth="1"/>
    <col min="6660" max="6679" width="6.7265625" style="9" customWidth="1"/>
    <col min="6680" max="6686" width="5.7265625" style="9" customWidth="1"/>
    <col min="6687" max="6913" width="9.1796875" style="9"/>
    <col min="6914" max="6914" width="3.7265625" style="9" customWidth="1"/>
    <col min="6915" max="6915" width="30.7265625" style="9" customWidth="1"/>
    <col min="6916" max="6935" width="6.7265625" style="9" customWidth="1"/>
    <col min="6936" max="6942" width="5.7265625" style="9" customWidth="1"/>
    <col min="6943" max="7169" width="9.1796875" style="9"/>
    <col min="7170" max="7170" width="3.7265625" style="9" customWidth="1"/>
    <col min="7171" max="7171" width="30.7265625" style="9" customWidth="1"/>
    <col min="7172" max="7191" width="6.7265625" style="9" customWidth="1"/>
    <col min="7192" max="7198" width="5.7265625" style="9" customWidth="1"/>
    <col min="7199" max="7425" width="9.1796875" style="9"/>
    <col min="7426" max="7426" width="3.7265625" style="9" customWidth="1"/>
    <col min="7427" max="7427" width="30.7265625" style="9" customWidth="1"/>
    <col min="7428" max="7447" width="6.7265625" style="9" customWidth="1"/>
    <col min="7448" max="7454" width="5.7265625" style="9" customWidth="1"/>
    <col min="7455" max="7681" width="9.1796875" style="9"/>
    <col min="7682" max="7682" width="3.7265625" style="9" customWidth="1"/>
    <col min="7683" max="7683" width="30.7265625" style="9" customWidth="1"/>
    <col min="7684" max="7703" width="6.7265625" style="9" customWidth="1"/>
    <col min="7704" max="7710" width="5.7265625" style="9" customWidth="1"/>
    <col min="7711" max="7937" width="9.1796875" style="9"/>
    <col min="7938" max="7938" width="3.7265625" style="9" customWidth="1"/>
    <col min="7939" max="7939" width="30.7265625" style="9" customWidth="1"/>
    <col min="7940" max="7959" width="6.7265625" style="9" customWidth="1"/>
    <col min="7960" max="7966" width="5.7265625" style="9" customWidth="1"/>
    <col min="7967" max="8193" width="9.1796875" style="9"/>
    <col min="8194" max="8194" width="3.7265625" style="9" customWidth="1"/>
    <col min="8195" max="8195" width="30.7265625" style="9" customWidth="1"/>
    <col min="8196" max="8215" width="6.7265625" style="9" customWidth="1"/>
    <col min="8216" max="8222" width="5.7265625" style="9" customWidth="1"/>
    <col min="8223" max="8449" width="9.1796875" style="9"/>
    <col min="8450" max="8450" width="3.7265625" style="9" customWidth="1"/>
    <col min="8451" max="8451" width="30.7265625" style="9" customWidth="1"/>
    <col min="8452" max="8471" width="6.7265625" style="9" customWidth="1"/>
    <col min="8472" max="8478" width="5.7265625" style="9" customWidth="1"/>
    <col min="8479" max="8705" width="9.1796875" style="9"/>
    <col min="8706" max="8706" width="3.7265625" style="9" customWidth="1"/>
    <col min="8707" max="8707" width="30.7265625" style="9" customWidth="1"/>
    <col min="8708" max="8727" width="6.7265625" style="9" customWidth="1"/>
    <col min="8728" max="8734" width="5.7265625" style="9" customWidth="1"/>
    <col min="8735" max="8961" width="9.1796875" style="9"/>
    <col min="8962" max="8962" width="3.7265625" style="9" customWidth="1"/>
    <col min="8963" max="8963" width="30.7265625" style="9" customWidth="1"/>
    <col min="8964" max="8983" width="6.7265625" style="9" customWidth="1"/>
    <col min="8984" max="8990" width="5.7265625" style="9" customWidth="1"/>
    <col min="8991" max="9217" width="9.1796875" style="9"/>
    <col min="9218" max="9218" width="3.7265625" style="9" customWidth="1"/>
    <col min="9219" max="9219" width="30.7265625" style="9" customWidth="1"/>
    <col min="9220" max="9239" width="6.7265625" style="9" customWidth="1"/>
    <col min="9240" max="9246" width="5.7265625" style="9" customWidth="1"/>
    <col min="9247" max="9473" width="9.1796875" style="9"/>
    <col min="9474" max="9474" width="3.7265625" style="9" customWidth="1"/>
    <col min="9475" max="9475" width="30.7265625" style="9" customWidth="1"/>
    <col min="9476" max="9495" width="6.7265625" style="9" customWidth="1"/>
    <col min="9496" max="9502" width="5.7265625" style="9" customWidth="1"/>
    <col min="9503" max="9729" width="9.1796875" style="9"/>
    <col min="9730" max="9730" width="3.7265625" style="9" customWidth="1"/>
    <col min="9731" max="9731" width="30.7265625" style="9" customWidth="1"/>
    <col min="9732" max="9751" width="6.7265625" style="9" customWidth="1"/>
    <col min="9752" max="9758" width="5.7265625" style="9" customWidth="1"/>
    <col min="9759" max="9985" width="9.1796875" style="9"/>
    <col min="9986" max="9986" width="3.7265625" style="9" customWidth="1"/>
    <col min="9987" max="9987" width="30.7265625" style="9" customWidth="1"/>
    <col min="9988" max="10007" width="6.7265625" style="9" customWidth="1"/>
    <col min="10008" max="10014" width="5.7265625" style="9" customWidth="1"/>
    <col min="10015" max="10241" width="9.1796875" style="9"/>
    <col min="10242" max="10242" width="3.7265625" style="9" customWidth="1"/>
    <col min="10243" max="10243" width="30.7265625" style="9" customWidth="1"/>
    <col min="10244" max="10263" width="6.7265625" style="9" customWidth="1"/>
    <col min="10264" max="10270" width="5.7265625" style="9" customWidth="1"/>
    <col min="10271" max="10497" width="9.1796875" style="9"/>
    <col min="10498" max="10498" width="3.7265625" style="9" customWidth="1"/>
    <col min="10499" max="10499" width="30.7265625" style="9" customWidth="1"/>
    <col min="10500" max="10519" width="6.7265625" style="9" customWidth="1"/>
    <col min="10520" max="10526" width="5.7265625" style="9" customWidth="1"/>
    <col min="10527" max="10753" width="9.1796875" style="9"/>
    <col min="10754" max="10754" width="3.7265625" style="9" customWidth="1"/>
    <col min="10755" max="10755" width="30.7265625" style="9" customWidth="1"/>
    <col min="10756" max="10775" width="6.7265625" style="9" customWidth="1"/>
    <col min="10776" max="10782" width="5.7265625" style="9" customWidth="1"/>
    <col min="10783" max="11009" width="9.1796875" style="9"/>
    <col min="11010" max="11010" width="3.7265625" style="9" customWidth="1"/>
    <col min="11011" max="11011" width="30.7265625" style="9" customWidth="1"/>
    <col min="11012" max="11031" width="6.7265625" style="9" customWidth="1"/>
    <col min="11032" max="11038" width="5.7265625" style="9" customWidth="1"/>
    <col min="11039" max="11265" width="9.1796875" style="9"/>
    <col min="11266" max="11266" width="3.7265625" style="9" customWidth="1"/>
    <col min="11267" max="11267" width="30.7265625" style="9" customWidth="1"/>
    <col min="11268" max="11287" width="6.7265625" style="9" customWidth="1"/>
    <col min="11288" max="11294" width="5.7265625" style="9" customWidth="1"/>
    <col min="11295" max="11521" width="9.1796875" style="9"/>
    <col min="11522" max="11522" width="3.7265625" style="9" customWidth="1"/>
    <col min="11523" max="11523" width="30.7265625" style="9" customWidth="1"/>
    <col min="11524" max="11543" width="6.7265625" style="9" customWidth="1"/>
    <col min="11544" max="11550" width="5.7265625" style="9" customWidth="1"/>
    <col min="11551" max="11777" width="9.1796875" style="9"/>
    <col min="11778" max="11778" width="3.7265625" style="9" customWidth="1"/>
    <col min="11779" max="11779" width="30.7265625" style="9" customWidth="1"/>
    <col min="11780" max="11799" width="6.7265625" style="9" customWidth="1"/>
    <col min="11800" max="11806" width="5.7265625" style="9" customWidth="1"/>
    <col min="11807" max="12033" width="9.1796875" style="9"/>
    <col min="12034" max="12034" width="3.7265625" style="9" customWidth="1"/>
    <col min="12035" max="12035" width="30.7265625" style="9" customWidth="1"/>
    <col min="12036" max="12055" width="6.7265625" style="9" customWidth="1"/>
    <col min="12056" max="12062" width="5.7265625" style="9" customWidth="1"/>
    <col min="12063" max="12289" width="9.1796875" style="9"/>
    <col min="12290" max="12290" width="3.7265625" style="9" customWidth="1"/>
    <col min="12291" max="12291" width="30.7265625" style="9" customWidth="1"/>
    <col min="12292" max="12311" width="6.7265625" style="9" customWidth="1"/>
    <col min="12312" max="12318" width="5.7265625" style="9" customWidth="1"/>
    <col min="12319" max="12545" width="9.1796875" style="9"/>
    <col min="12546" max="12546" width="3.7265625" style="9" customWidth="1"/>
    <col min="12547" max="12547" width="30.7265625" style="9" customWidth="1"/>
    <col min="12548" max="12567" width="6.7265625" style="9" customWidth="1"/>
    <col min="12568" max="12574" width="5.7265625" style="9" customWidth="1"/>
    <col min="12575" max="12801" width="9.1796875" style="9"/>
    <col min="12802" max="12802" width="3.7265625" style="9" customWidth="1"/>
    <col min="12803" max="12803" width="30.7265625" style="9" customWidth="1"/>
    <col min="12804" max="12823" width="6.7265625" style="9" customWidth="1"/>
    <col min="12824" max="12830" width="5.7265625" style="9" customWidth="1"/>
    <col min="12831" max="13057" width="9.1796875" style="9"/>
    <col min="13058" max="13058" width="3.7265625" style="9" customWidth="1"/>
    <col min="13059" max="13059" width="30.7265625" style="9" customWidth="1"/>
    <col min="13060" max="13079" width="6.7265625" style="9" customWidth="1"/>
    <col min="13080" max="13086" width="5.7265625" style="9" customWidth="1"/>
    <col min="13087" max="13313" width="9.1796875" style="9"/>
    <col min="13314" max="13314" width="3.7265625" style="9" customWidth="1"/>
    <col min="13315" max="13315" width="30.7265625" style="9" customWidth="1"/>
    <col min="13316" max="13335" width="6.7265625" style="9" customWidth="1"/>
    <col min="13336" max="13342" width="5.7265625" style="9" customWidth="1"/>
    <col min="13343" max="13569" width="9.1796875" style="9"/>
    <col min="13570" max="13570" width="3.7265625" style="9" customWidth="1"/>
    <col min="13571" max="13571" width="30.7265625" style="9" customWidth="1"/>
    <col min="13572" max="13591" width="6.7265625" style="9" customWidth="1"/>
    <col min="13592" max="13598" width="5.7265625" style="9" customWidth="1"/>
    <col min="13599" max="13825" width="9.1796875" style="9"/>
    <col min="13826" max="13826" width="3.7265625" style="9" customWidth="1"/>
    <col min="13827" max="13827" width="30.7265625" style="9" customWidth="1"/>
    <col min="13828" max="13847" width="6.7265625" style="9" customWidth="1"/>
    <col min="13848" max="13854" width="5.7265625" style="9" customWidth="1"/>
    <col min="13855" max="14081" width="9.1796875" style="9"/>
    <col min="14082" max="14082" width="3.7265625" style="9" customWidth="1"/>
    <col min="14083" max="14083" width="30.7265625" style="9" customWidth="1"/>
    <col min="14084" max="14103" width="6.7265625" style="9" customWidth="1"/>
    <col min="14104" max="14110" width="5.7265625" style="9" customWidth="1"/>
    <col min="14111" max="14337" width="9.1796875" style="9"/>
    <col min="14338" max="14338" width="3.7265625" style="9" customWidth="1"/>
    <col min="14339" max="14339" width="30.7265625" style="9" customWidth="1"/>
    <col min="14340" max="14359" width="6.7265625" style="9" customWidth="1"/>
    <col min="14360" max="14366" width="5.7265625" style="9" customWidth="1"/>
    <col min="14367" max="14593" width="9.1796875" style="9"/>
    <col min="14594" max="14594" width="3.7265625" style="9" customWidth="1"/>
    <col min="14595" max="14595" width="30.7265625" style="9" customWidth="1"/>
    <col min="14596" max="14615" width="6.7265625" style="9" customWidth="1"/>
    <col min="14616" max="14622" width="5.7265625" style="9" customWidth="1"/>
    <col min="14623" max="14849" width="9.1796875" style="9"/>
    <col min="14850" max="14850" width="3.7265625" style="9" customWidth="1"/>
    <col min="14851" max="14851" width="30.7265625" style="9" customWidth="1"/>
    <col min="14852" max="14871" width="6.7265625" style="9" customWidth="1"/>
    <col min="14872" max="14878" width="5.7265625" style="9" customWidth="1"/>
    <col min="14879" max="15105" width="9.1796875" style="9"/>
    <col min="15106" max="15106" width="3.7265625" style="9" customWidth="1"/>
    <col min="15107" max="15107" width="30.7265625" style="9" customWidth="1"/>
    <col min="15108" max="15127" width="6.7265625" style="9" customWidth="1"/>
    <col min="15128" max="15134" width="5.7265625" style="9" customWidth="1"/>
    <col min="15135" max="15361" width="9.1796875" style="9"/>
    <col min="15362" max="15362" width="3.7265625" style="9" customWidth="1"/>
    <col min="15363" max="15363" width="30.7265625" style="9" customWidth="1"/>
    <col min="15364" max="15383" width="6.7265625" style="9" customWidth="1"/>
    <col min="15384" max="15390" width="5.7265625" style="9" customWidth="1"/>
    <col min="15391" max="15617" width="9.1796875" style="9"/>
    <col min="15618" max="15618" width="3.7265625" style="9" customWidth="1"/>
    <col min="15619" max="15619" width="30.7265625" style="9" customWidth="1"/>
    <col min="15620" max="15639" width="6.7265625" style="9" customWidth="1"/>
    <col min="15640" max="15646" width="5.7265625" style="9" customWidth="1"/>
    <col min="15647" max="15873" width="9.1796875" style="9"/>
    <col min="15874" max="15874" width="3.7265625" style="9" customWidth="1"/>
    <col min="15875" max="15875" width="30.7265625" style="9" customWidth="1"/>
    <col min="15876" max="15895" width="6.7265625" style="9" customWidth="1"/>
    <col min="15896" max="15902" width="5.7265625" style="9" customWidth="1"/>
    <col min="15903" max="16129" width="9.1796875" style="9"/>
    <col min="16130" max="16130" width="3.7265625" style="9" customWidth="1"/>
    <col min="16131" max="16131" width="30.7265625" style="9" customWidth="1"/>
    <col min="16132" max="16151" width="6.7265625" style="9" customWidth="1"/>
    <col min="16152" max="16158" width="5.7265625" style="9" customWidth="1"/>
    <col min="16159" max="16384" width="9.1796875" style="9"/>
  </cols>
  <sheetData>
    <row r="1" spans="2:46" ht="40.5" thickBot="1" x14ac:dyDescent="0.25">
      <c r="B1" s="47" t="s">
        <v>128</v>
      </c>
      <c r="C1" s="64" t="s">
        <v>219</v>
      </c>
      <c r="D1" s="49" t="s">
        <v>218</v>
      </c>
      <c r="E1" s="50" t="s">
        <v>157</v>
      </c>
      <c r="F1" s="96" t="s">
        <v>272</v>
      </c>
      <c r="G1" s="87" t="s">
        <v>282</v>
      </c>
      <c r="H1" s="87" t="s">
        <v>283</v>
      </c>
      <c r="I1" s="95" t="s">
        <v>284</v>
      </c>
      <c r="J1" s="95" t="s">
        <v>267</v>
      </c>
      <c r="K1" s="96" t="s">
        <v>377</v>
      </c>
      <c r="L1" s="87" t="s">
        <v>343</v>
      </c>
      <c r="M1" s="87" t="s">
        <v>378</v>
      </c>
      <c r="N1" s="95" t="s">
        <v>379</v>
      </c>
      <c r="O1" s="95" t="s">
        <v>321</v>
      </c>
      <c r="P1" s="96" t="s">
        <v>414</v>
      </c>
      <c r="Q1" s="87" t="s">
        <v>404</v>
      </c>
      <c r="R1" s="87" t="s">
        <v>415</v>
      </c>
      <c r="S1" s="95" t="s">
        <v>416</v>
      </c>
      <c r="T1" s="95" t="s">
        <v>402</v>
      </c>
      <c r="U1" s="50" t="s">
        <v>150</v>
      </c>
      <c r="V1" s="230" t="s">
        <v>285</v>
      </c>
      <c r="W1" s="231" t="s">
        <v>286</v>
      </c>
      <c r="X1" s="251" t="s">
        <v>287</v>
      </c>
      <c r="Y1" s="231" t="s">
        <v>369</v>
      </c>
      <c r="Z1" s="231" t="s">
        <v>380</v>
      </c>
      <c r="AA1" s="251" t="s">
        <v>381</v>
      </c>
      <c r="AB1" s="231" t="s">
        <v>417</v>
      </c>
      <c r="AC1" s="231" t="s">
        <v>418</v>
      </c>
      <c r="AD1" s="231" t="s">
        <v>419</v>
      </c>
      <c r="AE1" s="251" t="s">
        <v>420</v>
      </c>
      <c r="AF1" s="64" t="s">
        <v>288</v>
      </c>
      <c r="AG1" s="87" t="s">
        <v>371</v>
      </c>
      <c r="AH1" s="65" t="s">
        <v>382</v>
      </c>
      <c r="AI1" s="50" t="s">
        <v>359</v>
      </c>
      <c r="AJ1" s="64" t="s">
        <v>289</v>
      </c>
      <c r="AK1" s="65" t="s">
        <v>383</v>
      </c>
      <c r="AL1" s="87" t="s">
        <v>422</v>
      </c>
      <c r="AM1" s="95" t="s">
        <v>423</v>
      </c>
      <c r="AN1" s="49" t="s">
        <v>424</v>
      </c>
      <c r="AO1" s="50" t="s">
        <v>376</v>
      </c>
      <c r="AP1" s="64" t="s">
        <v>384</v>
      </c>
      <c r="AQ1" s="65" t="s">
        <v>385</v>
      </c>
      <c r="AR1" s="49" t="s">
        <v>421</v>
      </c>
      <c r="AS1" s="50" t="s">
        <v>397</v>
      </c>
      <c r="AT1" s="79" t="s">
        <v>220</v>
      </c>
    </row>
    <row r="2" spans="2:46" x14ac:dyDescent="0.2">
      <c r="B2" s="51" t="s">
        <v>45</v>
      </c>
      <c r="C2" s="62">
        <v>1.0049999999999999</v>
      </c>
      <c r="D2" s="28">
        <v>0.36499999999999999</v>
      </c>
      <c r="E2" s="29">
        <v>1.37</v>
      </c>
      <c r="F2" s="32">
        <v>1.675</v>
      </c>
      <c r="G2" s="30">
        <v>1.2</v>
      </c>
      <c r="H2" s="30">
        <v>0.83250000000000002</v>
      </c>
      <c r="I2" s="33">
        <v>0.745</v>
      </c>
      <c r="J2" s="33">
        <v>4.4524999999999997</v>
      </c>
      <c r="K2" s="32">
        <v>1.5</v>
      </c>
      <c r="L2" s="30">
        <v>0.90249999999999997</v>
      </c>
      <c r="M2" s="30">
        <v>0.44</v>
      </c>
      <c r="N2" s="33">
        <v>0.64749999999999996</v>
      </c>
      <c r="O2" s="33">
        <v>3.49</v>
      </c>
      <c r="P2" s="32">
        <v>1.4575</v>
      </c>
      <c r="Q2" s="30">
        <v>0.52</v>
      </c>
      <c r="R2" s="30">
        <v>0.25</v>
      </c>
      <c r="S2" s="33">
        <v>0.19500000000000001</v>
      </c>
      <c r="T2" s="33">
        <v>2.4224999999999999</v>
      </c>
      <c r="U2" s="29">
        <v>11.734999999999999</v>
      </c>
      <c r="V2" s="140">
        <v>99.75</v>
      </c>
      <c r="W2" s="144">
        <v>99</v>
      </c>
      <c r="X2" s="155">
        <v>99.25</v>
      </c>
      <c r="Y2" s="144">
        <v>93.75</v>
      </c>
      <c r="Z2" s="144">
        <v>91.25</v>
      </c>
      <c r="AA2" s="155">
        <v>68.75</v>
      </c>
      <c r="AB2" s="144">
        <v>91.25</v>
      </c>
      <c r="AC2" s="144">
        <v>47.5</v>
      </c>
      <c r="AD2" s="144">
        <v>32.5</v>
      </c>
      <c r="AE2" s="147">
        <v>26.75</v>
      </c>
      <c r="AF2" s="228">
        <v>1.28125</v>
      </c>
      <c r="AG2" s="165">
        <v>1.625</v>
      </c>
      <c r="AH2" s="239">
        <v>3</v>
      </c>
      <c r="AI2" s="171">
        <v>1.96875</v>
      </c>
      <c r="AJ2" s="228">
        <v>2</v>
      </c>
      <c r="AK2" s="239">
        <v>2.625</v>
      </c>
      <c r="AL2" s="165">
        <v>2.75</v>
      </c>
      <c r="AM2" s="158">
        <v>2.875</v>
      </c>
      <c r="AN2" s="137">
        <v>63.125</v>
      </c>
      <c r="AO2" s="171">
        <v>2.5625</v>
      </c>
      <c r="AP2" s="140">
        <v>16.75</v>
      </c>
      <c r="AQ2" s="141">
        <v>25</v>
      </c>
      <c r="AR2" s="147">
        <v>28.75</v>
      </c>
      <c r="AS2" s="171">
        <v>4.7833333299999996</v>
      </c>
      <c r="AT2" s="94">
        <f t="shared" ref="AT2:AT18" si="0">U2/U$16*100</f>
        <v>120.79258878023676</v>
      </c>
    </row>
    <row r="3" spans="2:46" x14ac:dyDescent="0.2">
      <c r="B3" s="52" t="s">
        <v>118</v>
      </c>
      <c r="C3" s="77">
        <v>0.995</v>
      </c>
      <c r="D3" s="54">
        <v>0.25</v>
      </c>
      <c r="E3" s="101">
        <v>1.2450000000000001</v>
      </c>
      <c r="F3" s="97">
        <v>2.2425000000000002</v>
      </c>
      <c r="G3" s="99">
        <v>1.1775</v>
      </c>
      <c r="H3" s="99">
        <v>0.745</v>
      </c>
      <c r="I3" s="163">
        <v>0.5575</v>
      </c>
      <c r="J3" s="163">
        <v>4.7225000000000001</v>
      </c>
      <c r="K3" s="97">
        <v>1.5275000000000001</v>
      </c>
      <c r="L3" s="99">
        <v>0.77500000000000002</v>
      </c>
      <c r="M3" s="99">
        <v>0.57999999999999996</v>
      </c>
      <c r="N3" s="163">
        <v>0.38500000000000001</v>
      </c>
      <c r="O3" s="163">
        <v>3.2675000000000001</v>
      </c>
      <c r="P3" s="97">
        <v>1.2749999999999999</v>
      </c>
      <c r="Q3" s="99">
        <v>0.39250000000000002</v>
      </c>
      <c r="R3" s="99">
        <v>0.20749999999999999</v>
      </c>
      <c r="S3" s="163">
        <v>0.14499999999999999</v>
      </c>
      <c r="T3" s="163">
        <v>2.02</v>
      </c>
      <c r="U3" s="101">
        <v>11.255000000000001</v>
      </c>
      <c r="V3" s="139">
        <v>100</v>
      </c>
      <c r="W3" s="145">
        <v>97.5</v>
      </c>
      <c r="X3" s="164">
        <v>98.25</v>
      </c>
      <c r="Y3" s="145">
        <v>86.25</v>
      </c>
      <c r="Z3" s="145">
        <v>65</v>
      </c>
      <c r="AA3" s="164">
        <v>56.25</v>
      </c>
      <c r="AB3" s="145">
        <v>79.5</v>
      </c>
      <c r="AC3" s="145">
        <v>27.5</v>
      </c>
      <c r="AD3" s="145">
        <v>17.5</v>
      </c>
      <c r="AE3" s="149">
        <v>16.5</v>
      </c>
      <c r="AF3" s="227">
        <v>1.46875</v>
      </c>
      <c r="AG3" s="167">
        <v>2.25</v>
      </c>
      <c r="AH3" s="236">
        <v>2.3333333299999999</v>
      </c>
      <c r="AI3" s="172">
        <v>2.01736111</v>
      </c>
      <c r="AJ3" s="227">
        <v>2</v>
      </c>
      <c r="AK3" s="236">
        <v>2.875</v>
      </c>
      <c r="AL3" s="167">
        <v>2.75</v>
      </c>
      <c r="AM3" s="223">
        <v>2.5</v>
      </c>
      <c r="AN3" s="138">
        <v>62.1875</v>
      </c>
      <c r="AO3" s="172">
        <v>2.53125</v>
      </c>
      <c r="AP3" s="139">
        <v>10.75</v>
      </c>
      <c r="AQ3" s="143">
        <v>12.5</v>
      </c>
      <c r="AR3" s="149">
        <v>12.5</v>
      </c>
      <c r="AS3" s="172">
        <v>3.05</v>
      </c>
      <c r="AT3" s="94">
        <f t="shared" si="0"/>
        <v>115.85177560473497</v>
      </c>
    </row>
    <row r="4" spans="2:46" x14ac:dyDescent="0.2">
      <c r="B4" s="52" t="s">
        <v>83</v>
      </c>
      <c r="C4" s="60">
        <v>1.0475000000000001</v>
      </c>
      <c r="D4" s="20">
        <v>0.33250000000000002</v>
      </c>
      <c r="E4" s="21">
        <v>1.38</v>
      </c>
      <c r="F4" s="24">
        <v>2.4175</v>
      </c>
      <c r="G4" s="22">
        <v>1.2050000000000001</v>
      </c>
      <c r="H4" s="22">
        <v>0.7</v>
      </c>
      <c r="I4" s="25">
        <v>0.5575</v>
      </c>
      <c r="J4" s="25">
        <v>4.88</v>
      </c>
      <c r="K4" s="24">
        <v>1.37</v>
      </c>
      <c r="L4" s="22">
        <v>0.65249999999999997</v>
      </c>
      <c r="M4" s="22">
        <v>0.52</v>
      </c>
      <c r="N4" s="25">
        <v>0.28000000000000003</v>
      </c>
      <c r="O4" s="25">
        <v>2.8224999999999998</v>
      </c>
      <c r="P4" s="24">
        <v>1.0149999999999999</v>
      </c>
      <c r="Q4" s="22">
        <v>0.375</v>
      </c>
      <c r="R4" s="22">
        <v>0.13750000000000001</v>
      </c>
      <c r="S4" s="25">
        <v>0.10249999999999999</v>
      </c>
      <c r="T4" s="25">
        <v>1.63</v>
      </c>
      <c r="U4" s="21">
        <v>10.7125</v>
      </c>
      <c r="V4" s="83">
        <v>100</v>
      </c>
      <c r="W4" s="88">
        <v>93</v>
      </c>
      <c r="X4" s="156">
        <v>94.5</v>
      </c>
      <c r="Y4" s="88">
        <v>77.5</v>
      </c>
      <c r="Z4" s="88">
        <v>37.5</v>
      </c>
      <c r="AA4" s="156">
        <v>28.75</v>
      </c>
      <c r="AB4" s="88">
        <v>56.25</v>
      </c>
      <c r="AC4" s="88">
        <v>17.5</v>
      </c>
      <c r="AD4" s="88">
        <v>11.25</v>
      </c>
      <c r="AE4" s="148">
        <v>18.75</v>
      </c>
      <c r="AF4" s="229">
        <v>1</v>
      </c>
      <c r="AG4" s="166">
        <v>2</v>
      </c>
      <c r="AH4" s="240">
        <v>1.6666666699999999</v>
      </c>
      <c r="AI4" s="94">
        <v>1.5555555599999999</v>
      </c>
      <c r="AJ4" s="229">
        <v>2.5</v>
      </c>
      <c r="AK4" s="240">
        <v>1.75</v>
      </c>
      <c r="AL4" s="166">
        <v>2.375</v>
      </c>
      <c r="AM4" s="159">
        <v>2.25</v>
      </c>
      <c r="AN4" s="91">
        <v>58.4375</v>
      </c>
      <c r="AO4" s="94">
        <v>2.21875</v>
      </c>
      <c r="AP4" s="83">
        <v>9.25</v>
      </c>
      <c r="AQ4" s="142">
        <v>20</v>
      </c>
      <c r="AR4" s="148">
        <v>35</v>
      </c>
      <c r="AS4" s="94">
        <v>3.75</v>
      </c>
      <c r="AT4" s="94">
        <f t="shared" si="0"/>
        <v>110.26762738033969</v>
      </c>
    </row>
    <row r="5" spans="2:46" x14ac:dyDescent="0.2">
      <c r="B5" s="52" t="s">
        <v>80</v>
      </c>
      <c r="C5" s="77">
        <v>1.0225</v>
      </c>
      <c r="D5" s="54">
        <v>0.27500000000000002</v>
      </c>
      <c r="E5" s="101">
        <v>1.2975000000000001</v>
      </c>
      <c r="F5" s="97">
        <v>2.2324999999999999</v>
      </c>
      <c r="G5" s="99">
        <v>1.145</v>
      </c>
      <c r="H5" s="99">
        <v>0.63500000000000001</v>
      </c>
      <c r="I5" s="163">
        <v>0.68500000000000005</v>
      </c>
      <c r="J5" s="163">
        <v>4.6974999999999998</v>
      </c>
      <c r="K5" s="97">
        <v>1.4475</v>
      </c>
      <c r="L5" s="99">
        <v>0.74</v>
      </c>
      <c r="M5" s="99">
        <v>0.44</v>
      </c>
      <c r="N5" s="163">
        <v>0.26250000000000001</v>
      </c>
      <c r="O5" s="163">
        <v>2.89</v>
      </c>
      <c r="P5" s="97">
        <v>1.1225000000000001</v>
      </c>
      <c r="Q5" s="99">
        <v>0.38500000000000001</v>
      </c>
      <c r="R5" s="99">
        <v>0.20749999999999999</v>
      </c>
      <c r="S5" s="163">
        <v>7.0000000000000007E-2</v>
      </c>
      <c r="T5" s="163">
        <v>1.7849999999999999</v>
      </c>
      <c r="U5" s="101">
        <v>10.67</v>
      </c>
      <c r="V5" s="139">
        <v>100</v>
      </c>
      <c r="W5" s="145">
        <v>92.75</v>
      </c>
      <c r="X5" s="164">
        <v>98.25</v>
      </c>
      <c r="Y5" s="145">
        <v>88.75</v>
      </c>
      <c r="Z5" s="145">
        <v>57.5</v>
      </c>
      <c r="AA5" s="164">
        <v>45</v>
      </c>
      <c r="AB5" s="145">
        <v>75</v>
      </c>
      <c r="AC5" s="145">
        <v>20</v>
      </c>
      <c r="AD5" s="145">
        <v>13.75</v>
      </c>
      <c r="AE5" s="149">
        <v>12.25</v>
      </c>
      <c r="AF5" s="227">
        <v>1.1875</v>
      </c>
      <c r="AG5" s="167">
        <v>1.625</v>
      </c>
      <c r="AH5" s="236">
        <v>2.3333333299999999</v>
      </c>
      <c r="AI5" s="172">
        <v>1.7152777800000001</v>
      </c>
      <c r="AJ5" s="227">
        <v>2</v>
      </c>
      <c r="AK5" s="236">
        <v>2.125</v>
      </c>
      <c r="AL5" s="167">
        <v>2.5</v>
      </c>
      <c r="AM5" s="223">
        <v>2.375</v>
      </c>
      <c r="AN5" s="138">
        <v>59.0625</v>
      </c>
      <c r="AO5" s="172">
        <v>2.25</v>
      </c>
      <c r="AP5" s="139">
        <v>6.25</v>
      </c>
      <c r="AQ5" s="143">
        <v>11.25</v>
      </c>
      <c r="AR5" s="149">
        <v>18</v>
      </c>
      <c r="AS5" s="172">
        <v>2.6166666699999999</v>
      </c>
      <c r="AT5" s="94">
        <f t="shared" si="0"/>
        <v>109.83015954709212</v>
      </c>
    </row>
    <row r="6" spans="2:46" x14ac:dyDescent="0.2">
      <c r="B6" s="52" t="s">
        <v>117</v>
      </c>
      <c r="C6" s="60">
        <v>1.0249999999999999</v>
      </c>
      <c r="D6" s="20">
        <v>0.28000000000000003</v>
      </c>
      <c r="E6" s="21">
        <v>1.3049999999999999</v>
      </c>
      <c r="F6" s="24">
        <v>2.2149999999999999</v>
      </c>
      <c r="G6" s="22">
        <v>1.2549999999999999</v>
      </c>
      <c r="H6" s="22">
        <v>0.70499999999999996</v>
      </c>
      <c r="I6" s="25">
        <v>0.67</v>
      </c>
      <c r="J6" s="25">
        <v>4.8449999999999998</v>
      </c>
      <c r="K6" s="24">
        <v>1.2</v>
      </c>
      <c r="L6" s="22">
        <v>0.69</v>
      </c>
      <c r="M6" s="22">
        <v>0.48249999999999998</v>
      </c>
      <c r="N6" s="25">
        <v>0.1925</v>
      </c>
      <c r="O6" s="25">
        <v>2.5649999999999999</v>
      </c>
      <c r="P6" s="24">
        <v>1.0974999999999999</v>
      </c>
      <c r="Q6" s="22">
        <v>0.4425</v>
      </c>
      <c r="R6" s="22">
        <v>0.17749999999999999</v>
      </c>
      <c r="S6" s="25">
        <v>9.2499999999999999E-2</v>
      </c>
      <c r="T6" s="25">
        <v>1.81</v>
      </c>
      <c r="U6" s="21">
        <v>10.525</v>
      </c>
      <c r="V6" s="83">
        <v>100</v>
      </c>
      <c r="W6" s="88">
        <v>96.25</v>
      </c>
      <c r="X6" s="156">
        <v>97.5</v>
      </c>
      <c r="Y6" s="88">
        <v>90</v>
      </c>
      <c r="Z6" s="88">
        <v>47.5</v>
      </c>
      <c r="AA6" s="156">
        <v>52.5</v>
      </c>
      <c r="AB6" s="88">
        <v>82.5</v>
      </c>
      <c r="AC6" s="88">
        <v>20</v>
      </c>
      <c r="AD6" s="88">
        <v>12.5</v>
      </c>
      <c r="AE6" s="148">
        <v>13.5</v>
      </c>
      <c r="AF6" s="229">
        <v>1.28125</v>
      </c>
      <c r="AG6" s="166">
        <v>2</v>
      </c>
      <c r="AH6" s="240">
        <v>3.3333333299999999</v>
      </c>
      <c r="AI6" s="94">
        <v>2.20486111</v>
      </c>
      <c r="AJ6" s="229">
        <v>2</v>
      </c>
      <c r="AK6" s="240">
        <v>2.5</v>
      </c>
      <c r="AL6" s="166">
        <v>2.875</v>
      </c>
      <c r="AM6" s="159">
        <v>2.5</v>
      </c>
      <c r="AN6" s="91">
        <v>60.625</v>
      </c>
      <c r="AO6" s="94">
        <v>2.46875</v>
      </c>
      <c r="AP6" s="83">
        <v>11.25</v>
      </c>
      <c r="AQ6" s="142">
        <v>12.5</v>
      </c>
      <c r="AR6" s="148">
        <v>16.5</v>
      </c>
      <c r="AS6" s="94">
        <v>3.0833333299999999</v>
      </c>
      <c r="AT6" s="94">
        <f t="shared" si="0"/>
        <v>108.3376222336593</v>
      </c>
    </row>
    <row r="7" spans="2:46" x14ac:dyDescent="0.2">
      <c r="B7" s="52" t="s">
        <v>116</v>
      </c>
      <c r="C7" s="60">
        <v>1.04</v>
      </c>
      <c r="D7" s="20">
        <v>0.33500000000000002</v>
      </c>
      <c r="E7" s="21">
        <v>1.375</v>
      </c>
      <c r="F7" s="24">
        <v>1.9775</v>
      </c>
      <c r="G7" s="22">
        <v>1.3149999999999999</v>
      </c>
      <c r="H7" s="22">
        <v>0.77</v>
      </c>
      <c r="I7" s="25">
        <v>0.64</v>
      </c>
      <c r="J7" s="25">
        <v>4.7024999999999997</v>
      </c>
      <c r="K7" s="24">
        <v>1.3674999999999999</v>
      </c>
      <c r="L7" s="22">
        <v>0.73</v>
      </c>
      <c r="M7" s="22">
        <v>0.33</v>
      </c>
      <c r="N7" s="25">
        <v>0.21249999999999999</v>
      </c>
      <c r="O7" s="25">
        <v>2.64</v>
      </c>
      <c r="P7" s="24">
        <v>1.0825</v>
      </c>
      <c r="Q7" s="22">
        <v>0.41</v>
      </c>
      <c r="R7" s="22">
        <v>0.1825</v>
      </c>
      <c r="S7" s="25">
        <v>0.11</v>
      </c>
      <c r="T7" s="25">
        <v>1.7849999999999999</v>
      </c>
      <c r="U7" s="21">
        <v>10.5025</v>
      </c>
      <c r="V7" s="83">
        <v>99.5</v>
      </c>
      <c r="W7" s="88">
        <v>97.5</v>
      </c>
      <c r="X7" s="156">
        <v>96.25</v>
      </c>
      <c r="Y7" s="88">
        <v>85</v>
      </c>
      <c r="Z7" s="88">
        <v>40</v>
      </c>
      <c r="AA7" s="156">
        <v>37.5</v>
      </c>
      <c r="AB7" s="88">
        <v>50</v>
      </c>
      <c r="AC7" s="88">
        <v>26.25</v>
      </c>
      <c r="AD7" s="88">
        <v>13.75</v>
      </c>
      <c r="AE7" s="148">
        <v>13.25</v>
      </c>
      <c r="AF7" s="229">
        <v>1.46875</v>
      </c>
      <c r="AG7" s="166">
        <v>2.5</v>
      </c>
      <c r="AH7" s="240">
        <v>2</v>
      </c>
      <c r="AI7" s="94">
        <v>1.9895833300000001</v>
      </c>
      <c r="AJ7" s="229">
        <v>2</v>
      </c>
      <c r="AK7" s="240">
        <v>2.75</v>
      </c>
      <c r="AL7" s="166">
        <v>2</v>
      </c>
      <c r="AM7" s="159">
        <v>2.5</v>
      </c>
      <c r="AN7" s="91">
        <v>58.125</v>
      </c>
      <c r="AO7" s="94">
        <v>2.3125</v>
      </c>
      <c r="AP7" s="83">
        <v>25.5</v>
      </c>
      <c r="AQ7" s="142">
        <v>15</v>
      </c>
      <c r="AR7" s="148">
        <v>21.25</v>
      </c>
      <c r="AS7" s="94">
        <v>4.3</v>
      </c>
      <c r="AT7" s="94">
        <f t="shared" si="0"/>
        <v>108.10602161605765</v>
      </c>
    </row>
    <row r="8" spans="2:46" x14ac:dyDescent="0.2">
      <c r="B8" s="52" t="s">
        <v>15</v>
      </c>
      <c r="C8" s="77">
        <v>1.075</v>
      </c>
      <c r="D8" s="54">
        <v>0.27</v>
      </c>
      <c r="E8" s="101">
        <v>1.345</v>
      </c>
      <c r="F8" s="97">
        <v>2.0125000000000002</v>
      </c>
      <c r="G8" s="99">
        <v>1.2649999999999999</v>
      </c>
      <c r="H8" s="99">
        <v>0.72</v>
      </c>
      <c r="I8" s="163">
        <v>0.61750000000000005</v>
      </c>
      <c r="J8" s="163">
        <v>4.6150000000000002</v>
      </c>
      <c r="K8" s="97">
        <v>1.3049999999999999</v>
      </c>
      <c r="L8" s="99">
        <v>0.66</v>
      </c>
      <c r="M8" s="99">
        <v>0.495</v>
      </c>
      <c r="N8" s="163">
        <v>0.28000000000000003</v>
      </c>
      <c r="O8" s="163">
        <v>2.74</v>
      </c>
      <c r="P8" s="97">
        <v>0.93</v>
      </c>
      <c r="Q8" s="99">
        <v>0.46500000000000002</v>
      </c>
      <c r="R8" s="99">
        <v>0.17499999999999999</v>
      </c>
      <c r="S8" s="163">
        <v>0.17249999999999999</v>
      </c>
      <c r="T8" s="163">
        <v>1.7424999999999999</v>
      </c>
      <c r="U8" s="101">
        <v>10.442500000000001</v>
      </c>
      <c r="V8" s="139">
        <v>99.75</v>
      </c>
      <c r="W8" s="145">
        <v>98.5</v>
      </c>
      <c r="X8" s="164">
        <v>98.5</v>
      </c>
      <c r="Y8" s="145">
        <v>86.25</v>
      </c>
      <c r="Z8" s="145">
        <v>52.5</v>
      </c>
      <c r="AA8" s="164">
        <v>43.75</v>
      </c>
      <c r="AB8" s="145">
        <v>35</v>
      </c>
      <c r="AC8" s="145">
        <v>22.5</v>
      </c>
      <c r="AD8" s="145">
        <v>13.75</v>
      </c>
      <c r="AE8" s="149">
        <v>15</v>
      </c>
      <c r="AF8" s="227">
        <v>1.1875</v>
      </c>
      <c r="AG8" s="167">
        <v>2.5</v>
      </c>
      <c r="AH8" s="236">
        <v>2.3333333299999999</v>
      </c>
      <c r="AI8" s="172">
        <v>2.0069444399999998</v>
      </c>
      <c r="AJ8" s="227">
        <v>2.5</v>
      </c>
      <c r="AK8" s="236">
        <v>2.375</v>
      </c>
      <c r="AL8" s="167">
        <v>1.75</v>
      </c>
      <c r="AM8" s="223">
        <v>2.25</v>
      </c>
      <c r="AN8" s="138">
        <v>55</v>
      </c>
      <c r="AO8" s="172">
        <v>2.21875</v>
      </c>
      <c r="AP8" s="139">
        <v>17.5</v>
      </c>
      <c r="AQ8" s="143">
        <v>30</v>
      </c>
      <c r="AR8" s="149">
        <v>47.5</v>
      </c>
      <c r="AS8" s="172">
        <v>5.3666666699999999</v>
      </c>
      <c r="AT8" s="94">
        <f t="shared" si="0"/>
        <v>107.48841996911993</v>
      </c>
    </row>
    <row r="9" spans="2:46" x14ac:dyDescent="0.2">
      <c r="B9" s="52" t="s">
        <v>113</v>
      </c>
      <c r="C9" s="60">
        <v>1.03</v>
      </c>
      <c r="D9" s="20">
        <v>0.26250000000000001</v>
      </c>
      <c r="E9" s="21">
        <v>1.2925</v>
      </c>
      <c r="F9" s="24">
        <v>2.1274999999999999</v>
      </c>
      <c r="G9" s="22">
        <v>1.2324999999999999</v>
      </c>
      <c r="H9" s="22">
        <v>0.73</v>
      </c>
      <c r="I9" s="25">
        <v>0.58750000000000002</v>
      </c>
      <c r="J9" s="25">
        <v>4.6775000000000002</v>
      </c>
      <c r="K9" s="24">
        <v>1.4275</v>
      </c>
      <c r="L9" s="22">
        <v>0.64500000000000002</v>
      </c>
      <c r="M9" s="22">
        <v>0.46500000000000002</v>
      </c>
      <c r="N9" s="25">
        <v>0.35249999999999998</v>
      </c>
      <c r="O9" s="25">
        <v>2.89</v>
      </c>
      <c r="P9" s="24">
        <v>0.96750000000000003</v>
      </c>
      <c r="Q9" s="22">
        <v>0.4</v>
      </c>
      <c r="R9" s="22">
        <v>0.115</v>
      </c>
      <c r="S9" s="25">
        <v>5.7500000000000002E-2</v>
      </c>
      <c r="T9" s="25">
        <v>1.54</v>
      </c>
      <c r="U9" s="21">
        <v>10.4</v>
      </c>
      <c r="V9" s="83">
        <v>100</v>
      </c>
      <c r="W9" s="88">
        <v>98</v>
      </c>
      <c r="X9" s="156">
        <v>97.5</v>
      </c>
      <c r="Y9" s="88">
        <v>70</v>
      </c>
      <c r="Z9" s="88">
        <v>21.25</v>
      </c>
      <c r="AA9" s="156">
        <v>13.75</v>
      </c>
      <c r="AB9" s="88">
        <v>40</v>
      </c>
      <c r="AC9" s="88">
        <v>8.75</v>
      </c>
      <c r="AD9" s="88">
        <v>6.25</v>
      </c>
      <c r="AE9" s="148">
        <v>8.75</v>
      </c>
      <c r="AF9" s="229">
        <v>1.28125</v>
      </c>
      <c r="AG9" s="166">
        <v>2.25</v>
      </c>
      <c r="AH9" s="240">
        <v>1.6666666699999999</v>
      </c>
      <c r="AI9" s="94">
        <v>1.73263889</v>
      </c>
      <c r="AJ9" s="229">
        <v>2.25</v>
      </c>
      <c r="AK9" s="240">
        <v>2</v>
      </c>
      <c r="AL9" s="166">
        <v>1.5</v>
      </c>
      <c r="AM9" s="159">
        <v>2.25</v>
      </c>
      <c r="AN9" s="91">
        <v>52.5</v>
      </c>
      <c r="AO9" s="94">
        <v>2</v>
      </c>
      <c r="AP9" s="83">
        <v>11.75</v>
      </c>
      <c r="AQ9" s="142">
        <v>30</v>
      </c>
      <c r="AR9" s="148">
        <v>22.5</v>
      </c>
      <c r="AS9" s="94">
        <v>4.9833333299999998</v>
      </c>
      <c r="AT9" s="94">
        <f t="shared" si="0"/>
        <v>107.05095213587236</v>
      </c>
    </row>
    <row r="10" spans="2:46" x14ac:dyDescent="0.2">
      <c r="B10" s="52" t="s">
        <v>120</v>
      </c>
      <c r="C10" s="77">
        <v>1.1174999999999999</v>
      </c>
      <c r="D10" s="54">
        <v>0.36749999999999999</v>
      </c>
      <c r="E10" s="101">
        <v>1.4850000000000001</v>
      </c>
      <c r="F10" s="97">
        <v>1.89</v>
      </c>
      <c r="G10" s="99">
        <v>1.2024999999999999</v>
      </c>
      <c r="H10" s="99">
        <v>0.6</v>
      </c>
      <c r="I10" s="163">
        <v>0.65500000000000003</v>
      </c>
      <c r="J10" s="163">
        <v>4.3475000000000001</v>
      </c>
      <c r="K10" s="97">
        <v>1.5275000000000001</v>
      </c>
      <c r="L10" s="99">
        <v>0.60250000000000004</v>
      </c>
      <c r="M10" s="99">
        <v>0.52249999999999996</v>
      </c>
      <c r="N10" s="163">
        <v>0.26250000000000001</v>
      </c>
      <c r="O10" s="163">
        <v>2.915</v>
      </c>
      <c r="P10" s="97">
        <v>1.0625</v>
      </c>
      <c r="Q10" s="99">
        <v>0.36749999999999999</v>
      </c>
      <c r="R10" s="99">
        <v>0.11</v>
      </c>
      <c r="S10" s="163">
        <v>7.4999999999999997E-2</v>
      </c>
      <c r="T10" s="163">
        <v>1.615</v>
      </c>
      <c r="U10" s="101">
        <v>10.362500000000001</v>
      </c>
      <c r="V10" s="139">
        <v>100</v>
      </c>
      <c r="W10" s="145">
        <v>94.75</v>
      </c>
      <c r="X10" s="164">
        <v>94.25</v>
      </c>
      <c r="Y10" s="145">
        <v>71.25</v>
      </c>
      <c r="Z10" s="145">
        <v>32.5</v>
      </c>
      <c r="AA10" s="164">
        <v>19</v>
      </c>
      <c r="AB10" s="145">
        <v>50</v>
      </c>
      <c r="AC10" s="145">
        <v>7.5</v>
      </c>
      <c r="AD10" s="145">
        <v>10</v>
      </c>
      <c r="AE10" s="149">
        <v>16.5</v>
      </c>
      <c r="AF10" s="227">
        <v>1.65625</v>
      </c>
      <c r="AG10" s="167">
        <v>3</v>
      </c>
      <c r="AH10" s="236">
        <v>1.6666666699999999</v>
      </c>
      <c r="AI10" s="172">
        <v>2.10763889</v>
      </c>
      <c r="AJ10" s="227">
        <v>2.25</v>
      </c>
      <c r="AK10" s="236">
        <v>1.75</v>
      </c>
      <c r="AL10" s="167">
        <v>1.875</v>
      </c>
      <c r="AM10" s="223">
        <v>1.875</v>
      </c>
      <c r="AN10" s="138">
        <v>55.625</v>
      </c>
      <c r="AO10" s="172">
        <v>1.9375</v>
      </c>
      <c r="AP10" s="139">
        <v>8</v>
      </c>
      <c r="AQ10" s="143">
        <v>20</v>
      </c>
      <c r="AR10" s="149">
        <v>47.5</v>
      </c>
      <c r="AS10" s="172">
        <v>3.6666666700000001</v>
      </c>
      <c r="AT10" s="94">
        <f t="shared" si="0"/>
        <v>106.66495110653629</v>
      </c>
    </row>
    <row r="11" spans="2:46" x14ac:dyDescent="0.2">
      <c r="B11" s="52" t="s">
        <v>70</v>
      </c>
      <c r="C11" s="60">
        <v>0.90749999999999997</v>
      </c>
      <c r="D11" s="20">
        <v>0.2475</v>
      </c>
      <c r="E11" s="21">
        <v>1.155</v>
      </c>
      <c r="F11" s="24">
        <v>2.2374999999999998</v>
      </c>
      <c r="G11" s="22">
        <v>1.0425</v>
      </c>
      <c r="H11" s="22">
        <v>0.66249999999999998</v>
      </c>
      <c r="I11" s="25">
        <v>0.57999999999999996</v>
      </c>
      <c r="J11" s="25">
        <v>4.5225</v>
      </c>
      <c r="K11" s="24">
        <v>1.4950000000000001</v>
      </c>
      <c r="L11" s="22">
        <v>0.69</v>
      </c>
      <c r="M11" s="22">
        <v>0.42499999999999999</v>
      </c>
      <c r="N11" s="25">
        <v>0.29749999999999999</v>
      </c>
      <c r="O11" s="25">
        <v>2.9075000000000002</v>
      </c>
      <c r="P11" s="24">
        <v>1.1125</v>
      </c>
      <c r="Q11" s="22">
        <v>0.35249999999999998</v>
      </c>
      <c r="R11" s="22">
        <v>0.185</v>
      </c>
      <c r="S11" s="25">
        <v>0.06</v>
      </c>
      <c r="T11" s="25">
        <v>1.71</v>
      </c>
      <c r="U11" s="21">
        <v>10.295</v>
      </c>
      <c r="V11" s="83">
        <v>98.75</v>
      </c>
      <c r="W11" s="88">
        <v>91</v>
      </c>
      <c r="X11" s="156">
        <v>89</v>
      </c>
      <c r="Y11" s="88">
        <v>80</v>
      </c>
      <c r="Z11" s="88">
        <v>65</v>
      </c>
      <c r="AA11" s="156">
        <v>50</v>
      </c>
      <c r="AB11" s="88">
        <v>70</v>
      </c>
      <c r="AC11" s="88">
        <v>27.5</v>
      </c>
      <c r="AD11" s="88">
        <v>16.25</v>
      </c>
      <c r="AE11" s="148">
        <v>18</v>
      </c>
      <c r="AF11" s="229">
        <v>1.28125</v>
      </c>
      <c r="AG11" s="166">
        <v>1.625</v>
      </c>
      <c r="AH11" s="240">
        <v>2.3333333299999999</v>
      </c>
      <c r="AI11" s="94">
        <v>1.7465277800000001</v>
      </c>
      <c r="AJ11" s="229">
        <v>1.75</v>
      </c>
      <c r="AK11" s="240">
        <v>2.5</v>
      </c>
      <c r="AL11" s="166">
        <v>2.75</v>
      </c>
      <c r="AM11" s="159">
        <v>2.75</v>
      </c>
      <c r="AN11" s="91">
        <v>62.8125</v>
      </c>
      <c r="AO11" s="94">
        <v>2.4375</v>
      </c>
      <c r="AP11" s="83">
        <v>17.25</v>
      </c>
      <c r="AQ11" s="142">
        <v>13</v>
      </c>
      <c r="AR11" s="148">
        <v>4.75</v>
      </c>
      <c r="AS11" s="94">
        <v>3.5366666699999998</v>
      </c>
      <c r="AT11" s="94">
        <f t="shared" si="0"/>
        <v>105.97014925373134</v>
      </c>
    </row>
    <row r="12" spans="2:46" x14ac:dyDescent="0.2">
      <c r="B12" s="52" t="s">
        <v>5</v>
      </c>
      <c r="C12" s="77">
        <v>1.1575</v>
      </c>
      <c r="D12" s="54">
        <v>0.34499999999999997</v>
      </c>
      <c r="E12" s="101">
        <v>1.5024999999999999</v>
      </c>
      <c r="F12" s="97">
        <v>1.9075</v>
      </c>
      <c r="G12" s="99">
        <v>1.2675000000000001</v>
      </c>
      <c r="H12" s="99">
        <v>0.75</v>
      </c>
      <c r="I12" s="163">
        <v>0.67749999999999999</v>
      </c>
      <c r="J12" s="163">
        <v>4.6025</v>
      </c>
      <c r="K12" s="97">
        <v>1.3274999999999999</v>
      </c>
      <c r="L12" s="99">
        <v>0.65749999999999997</v>
      </c>
      <c r="M12" s="99">
        <v>0.42499999999999999</v>
      </c>
      <c r="N12" s="163">
        <v>0.12</v>
      </c>
      <c r="O12" s="163">
        <v>2.5299999999999998</v>
      </c>
      <c r="P12" s="97">
        <v>0.91249999999999998</v>
      </c>
      <c r="Q12" s="99">
        <v>0.38500000000000001</v>
      </c>
      <c r="R12" s="99">
        <v>0.1225</v>
      </c>
      <c r="S12" s="163">
        <v>0.14000000000000001</v>
      </c>
      <c r="T12" s="163">
        <v>1.56</v>
      </c>
      <c r="U12" s="101">
        <v>10.195</v>
      </c>
      <c r="V12" s="139">
        <v>100</v>
      </c>
      <c r="W12" s="145">
        <v>97.75</v>
      </c>
      <c r="X12" s="164">
        <v>97.75</v>
      </c>
      <c r="Y12" s="145">
        <v>68.75</v>
      </c>
      <c r="Z12" s="145">
        <v>31.25</v>
      </c>
      <c r="AA12" s="164">
        <v>40</v>
      </c>
      <c r="AB12" s="145">
        <v>41.25</v>
      </c>
      <c r="AC12" s="145">
        <v>25</v>
      </c>
      <c r="AD12" s="145">
        <v>8.75</v>
      </c>
      <c r="AE12" s="149">
        <v>16.25</v>
      </c>
      <c r="AF12" s="227">
        <v>1.9375</v>
      </c>
      <c r="AG12" s="167">
        <v>2.875</v>
      </c>
      <c r="AH12" s="236">
        <v>1.6666666699999999</v>
      </c>
      <c r="AI12" s="172">
        <v>2.1597222199999999</v>
      </c>
      <c r="AJ12" s="227">
        <v>2.25</v>
      </c>
      <c r="AK12" s="236">
        <v>2.25</v>
      </c>
      <c r="AL12" s="167">
        <v>1.875</v>
      </c>
      <c r="AM12" s="223">
        <v>2.75</v>
      </c>
      <c r="AN12" s="138">
        <v>53.75</v>
      </c>
      <c r="AO12" s="172">
        <v>2.28125</v>
      </c>
      <c r="AP12" s="139">
        <v>20</v>
      </c>
      <c r="AQ12" s="143">
        <v>42.5</v>
      </c>
      <c r="AR12" s="149">
        <v>55</v>
      </c>
      <c r="AS12" s="172">
        <v>6.8666666699999999</v>
      </c>
      <c r="AT12" s="94">
        <f t="shared" si="0"/>
        <v>104.94081317550182</v>
      </c>
    </row>
    <row r="13" spans="2:46" x14ac:dyDescent="0.2">
      <c r="B13" s="181" t="s">
        <v>115</v>
      </c>
      <c r="C13" s="185">
        <v>1.01</v>
      </c>
      <c r="D13" s="187">
        <v>0.28000000000000003</v>
      </c>
      <c r="E13" s="189">
        <v>1.29</v>
      </c>
      <c r="F13" s="210">
        <v>1.81</v>
      </c>
      <c r="G13" s="209">
        <v>1.1499999999999999</v>
      </c>
      <c r="H13" s="209">
        <v>0.72750000000000004</v>
      </c>
      <c r="I13" s="212">
        <v>0.63249999999999995</v>
      </c>
      <c r="J13" s="212">
        <v>4.32</v>
      </c>
      <c r="K13" s="210">
        <v>1.5349999999999999</v>
      </c>
      <c r="L13" s="209">
        <v>0.68500000000000005</v>
      </c>
      <c r="M13" s="209">
        <v>0.59250000000000003</v>
      </c>
      <c r="N13" s="212">
        <v>0.36749999999999999</v>
      </c>
      <c r="O13" s="212">
        <v>3.18</v>
      </c>
      <c r="P13" s="210">
        <v>0.88249999999999995</v>
      </c>
      <c r="Q13" s="209">
        <v>0.33500000000000002</v>
      </c>
      <c r="R13" s="209">
        <v>0.13750000000000001</v>
      </c>
      <c r="S13" s="212">
        <v>3.7499999999999999E-2</v>
      </c>
      <c r="T13" s="212">
        <v>1.3925000000000001</v>
      </c>
      <c r="U13" s="189">
        <v>10.182499999999999</v>
      </c>
      <c r="V13" s="256">
        <v>99.5</v>
      </c>
      <c r="W13" s="257">
        <v>96.25</v>
      </c>
      <c r="X13" s="258">
        <v>94.75</v>
      </c>
      <c r="Y13" s="257">
        <v>81.25</v>
      </c>
      <c r="Z13" s="257">
        <v>30</v>
      </c>
      <c r="AA13" s="258">
        <v>12.5</v>
      </c>
      <c r="AB13" s="257">
        <v>35</v>
      </c>
      <c r="AC13" s="257">
        <v>8.75</v>
      </c>
      <c r="AD13" s="257">
        <v>7.5</v>
      </c>
      <c r="AE13" s="262">
        <v>12.25</v>
      </c>
      <c r="AF13" s="259">
        <v>1.46875</v>
      </c>
      <c r="AG13" s="260">
        <v>2.375</v>
      </c>
      <c r="AH13" s="261">
        <v>2</v>
      </c>
      <c r="AI13" s="202">
        <v>1.9479166699999999</v>
      </c>
      <c r="AJ13" s="259">
        <v>2.5</v>
      </c>
      <c r="AK13" s="261">
        <v>2.25</v>
      </c>
      <c r="AL13" s="260">
        <v>2</v>
      </c>
      <c r="AM13" s="267">
        <v>1.75</v>
      </c>
      <c r="AN13" s="268">
        <v>49.6875</v>
      </c>
      <c r="AO13" s="202">
        <v>2.125</v>
      </c>
      <c r="AP13" s="256">
        <v>7.25</v>
      </c>
      <c r="AQ13" s="269">
        <v>25</v>
      </c>
      <c r="AR13" s="262">
        <v>23.75</v>
      </c>
      <c r="AS13" s="202">
        <v>4.1500000000000004</v>
      </c>
      <c r="AT13" s="94">
        <f t="shared" si="0"/>
        <v>104.81214616572309</v>
      </c>
    </row>
    <row r="14" spans="2:46" x14ac:dyDescent="0.2">
      <c r="B14" s="52" t="s">
        <v>2</v>
      </c>
      <c r="C14" s="19">
        <v>0.84499999999999997</v>
      </c>
      <c r="D14" s="20">
        <v>0.33250000000000002</v>
      </c>
      <c r="E14" s="21">
        <v>1.1775</v>
      </c>
      <c r="F14" s="24">
        <v>1.7749999999999999</v>
      </c>
      <c r="G14" s="22">
        <v>1.2524999999999999</v>
      </c>
      <c r="H14" s="22">
        <v>0.62</v>
      </c>
      <c r="I14" s="25">
        <v>0.59499999999999997</v>
      </c>
      <c r="J14" s="25">
        <v>4.2424999999999997</v>
      </c>
      <c r="K14" s="24">
        <v>1.42</v>
      </c>
      <c r="L14" s="22">
        <v>0.62</v>
      </c>
      <c r="M14" s="22">
        <v>0.52249999999999996</v>
      </c>
      <c r="N14" s="25">
        <v>0.28000000000000003</v>
      </c>
      <c r="O14" s="25">
        <v>2.8424999999999998</v>
      </c>
      <c r="P14" s="24">
        <v>0.87</v>
      </c>
      <c r="Q14" s="22">
        <v>0.375</v>
      </c>
      <c r="R14" s="22">
        <v>0.1525</v>
      </c>
      <c r="S14" s="25">
        <v>8.2500000000000004E-2</v>
      </c>
      <c r="T14" s="25">
        <v>1.48</v>
      </c>
      <c r="U14" s="21">
        <v>9.7424999999999997</v>
      </c>
      <c r="V14" s="83">
        <v>98.75</v>
      </c>
      <c r="W14" s="88">
        <v>89.5</v>
      </c>
      <c r="X14" s="156">
        <v>92.25</v>
      </c>
      <c r="Y14" s="88">
        <v>73.75</v>
      </c>
      <c r="Z14" s="88">
        <v>12.5</v>
      </c>
      <c r="AA14" s="156">
        <v>17.5</v>
      </c>
      <c r="AB14" s="88">
        <v>45</v>
      </c>
      <c r="AC14" s="88">
        <v>10</v>
      </c>
      <c r="AD14" s="88">
        <v>10</v>
      </c>
      <c r="AE14" s="148">
        <v>14</v>
      </c>
      <c r="AF14" s="229">
        <v>1.9375</v>
      </c>
      <c r="AG14" s="166">
        <v>3</v>
      </c>
      <c r="AH14" s="240">
        <v>2.3333333299999999</v>
      </c>
      <c r="AI14" s="94">
        <v>2.42361111</v>
      </c>
      <c r="AJ14" s="229">
        <v>2.25</v>
      </c>
      <c r="AK14" s="240">
        <v>1.875</v>
      </c>
      <c r="AL14" s="166">
        <v>2</v>
      </c>
      <c r="AM14" s="159">
        <v>1.75</v>
      </c>
      <c r="AN14" s="91">
        <v>56.25</v>
      </c>
      <c r="AO14" s="94">
        <v>1.96875</v>
      </c>
      <c r="AP14" s="83">
        <v>13</v>
      </c>
      <c r="AQ14" s="142">
        <v>25</v>
      </c>
      <c r="AR14" s="148">
        <v>21.25</v>
      </c>
      <c r="AS14" s="94">
        <v>4.5333333299999996</v>
      </c>
      <c r="AT14" s="94">
        <f t="shared" si="0"/>
        <v>100.28306742151312</v>
      </c>
    </row>
    <row r="15" spans="2:46" x14ac:dyDescent="0.2">
      <c r="B15" s="52" t="s">
        <v>121</v>
      </c>
      <c r="C15" s="53">
        <v>1.02</v>
      </c>
      <c r="D15" s="54">
        <v>0.32500000000000001</v>
      </c>
      <c r="E15" s="101">
        <v>1.345</v>
      </c>
      <c r="F15" s="97">
        <v>1.7424999999999999</v>
      </c>
      <c r="G15" s="99">
        <v>1.08</v>
      </c>
      <c r="H15" s="99">
        <v>0.69499999999999995</v>
      </c>
      <c r="I15" s="163">
        <v>0.58750000000000002</v>
      </c>
      <c r="J15" s="163">
        <v>4.1050000000000004</v>
      </c>
      <c r="K15" s="97">
        <v>1.5049999999999999</v>
      </c>
      <c r="L15" s="99">
        <v>0.5575</v>
      </c>
      <c r="M15" s="99">
        <v>0.47249999999999998</v>
      </c>
      <c r="N15" s="163">
        <v>0.28249999999999997</v>
      </c>
      <c r="O15" s="163">
        <v>2.8174999999999999</v>
      </c>
      <c r="P15" s="97">
        <v>0.94499999999999995</v>
      </c>
      <c r="Q15" s="99">
        <v>0.33750000000000002</v>
      </c>
      <c r="R15" s="99">
        <v>0.11749999999999999</v>
      </c>
      <c r="S15" s="163">
        <v>0.05</v>
      </c>
      <c r="T15" s="163">
        <v>1.45</v>
      </c>
      <c r="U15" s="101">
        <v>9.7174999999999994</v>
      </c>
      <c r="V15" s="139">
        <v>98.5</v>
      </c>
      <c r="W15" s="145">
        <v>95</v>
      </c>
      <c r="X15" s="164">
        <v>97.5</v>
      </c>
      <c r="Y15" s="145">
        <v>60</v>
      </c>
      <c r="Z15" s="145">
        <v>45</v>
      </c>
      <c r="AA15" s="164">
        <v>25</v>
      </c>
      <c r="AB15" s="145">
        <v>50</v>
      </c>
      <c r="AC15" s="145">
        <v>5</v>
      </c>
      <c r="AD15" s="145">
        <v>6.25</v>
      </c>
      <c r="AE15" s="149">
        <v>9.5</v>
      </c>
      <c r="AF15" s="227">
        <v>1.65625</v>
      </c>
      <c r="AG15" s="167">
        <v>2.875</v>
      </c>
      <c r="AH15" s="236">
        <v>2</v>
      </c>
      <c r="AI15" s="172">
        <v>2.1770833299999999</v>
      </c>
      <c r="AJ15" s="227">
        <v>1.5</v>
      </c>
      <c r="AK15" s="236">
        <v>1.5</v>
      </c>
      <c r="AL15" s="167">
        <v>2.25</v>
      </c>
      <c r="AM15" s="223">
        <v>1.5</v>
      </c>
      <c r="AN15" s="138">
        <v>55.417499999999997</v>
      </c>
      <c r="AO15" s="172">
        <v>1.6875</v>
      </c>
      <c r="AP15" s="139">
        <v>15.25</v>
      </c>
      <c r="AQ15" s="143">
        <v>13.75</v>
      </c>
      <c r="AR15" s="149">
        <v>27.5</v>
      </c>
      <c r="AS15" s="172">
        <v>3.4833333299999998</v>
      </c>
      <c r="AT15" s="94">
        <f t="shared" si="0"/>
        <v>100.02573340195573</v>
      </c>
    </row>
    <row r="16" spans="2:46" x14ac:dyDescent="0.2">
      <c r="B16" s="52" t="s">
        <v>7</v>
      </c>
      <c r="C16" s="53">
        <v>0.9375</v>
      </c>
      <c r="D16" s="54">
        <v>0.25</v>
      </c>
      <c r="E16" s="101">
        <v>1.1875</v>
      </c>
      <c r="F16" s="97">
        <v>2.1775000000000002</v>
      </c>
      <c r="G16" s="99">
        <v>1.2250000000000001</v>
      </c>
      <c r="H16" s="99">
        <v>0.59</v>
      </c>
      <c r="I16" s="163">
        <v>0.51749999999999996</v>
      </c>
      <c r="J16" s="163">
        <v>4.51</v>
      </c>
      <c r="K16" s="97">
        <v>1.4924999999999999</v>
      </c>
      <c r="L16" s="99">
        <v>0.59250000000000003</v>
      </c>
      <c r="M16" s="99">
        <v>0.54749999999999999</v>
      </c>
      <c r="N16" s="163">
        <v>0.22750000000000001</v>
      </c>
      <c r="O16" s="163">
        <v>2.86</v>
      </c>
      <c r="P16" s="97">
        <v>0.66249999999999998</v>
      </c>
      <c r="Q16" s="99">
        <v>0.30499999999999999</v>
      </c>
      <c r="R16" s="99">
        <v>0.13</v>
      </c>
      <c r="S16" s="163">
        <v>0.06</v>
      </c>
      <c r="T16" s="163">
        <v>1.1575</v>
      </c>
      <c r="U16" s="101">
        <v>9.7149999999999999</v>
      </c>
      <c r="V16" s="139">
        <v>99.25</v>
      </c>
      <c r="W16" s="145">
        <v>91</v>
      </c>
      <c r="X16" s="164">
        <v>89.25</v>
      </c>
      <c r="Y16" s="145">
        <v>73.75</v>
      </c>
      <c r="Z16" s="145">
        <v>17.5</v>
      </c>
      <c r="AA16" s="164">
        <v>10</v>
      </c>
      <c r="AB16" s="145">
        <v>10</v>
      </c>
      <c r="AC16" s="145">
        <v>2.75</v>
      </c>
      <c r="AD16" s="145">
        <v>5.5</v>
      </c>
      <c r="AE16" s="149">
        <v>5.75</v>
      </c>
      <c r="AF16" s="227">
        <v>1.375</v>
      </c>
      <c r="AG16" s="167">
        <v>2.125</v>
      </c>
      <c r="AH16" s="236">
        <v>2</v>
      </c>
      <c r="AI16" s="172">
        <v>1.8333333300000001</v>
      </c>
      <c r="AJ16" s="227">
        <v>2</v>
      </c>
      <c r="AK16" s="236">
        <v>2.125</v>
      </c>
      <c r="AL16" s="167">
        <v>1.75</v>
      </c>
      <c r="AM16" s="223">
        <v>1.625</v>
      </c>
      <c r="AN16" s="138">
        <v>51.25</v>
      </c>
      <c r="AO16" s="172">
        <v>1.875</v>
      </c>
      <c r="AP16" s="139">
        <v>9</v>
      </c>
      <c r="AQ16" s="143">
        <v>15</v>
      </c>
      <c r="AR16" s="149">
        <v>15</v>
      </c>
      <c r="AS16" s="172">
        <v>3.2</v>
      </c>
      <c r="AT16" s="94">
        <f t="shared" si="0"/>
        <v>100</v>
      </c>
    </row>
    <row r="17" spans="2:46" x14ac:dyDescent="0.2">
      <c r="B17" s="52" t="s">
        <v>32</v>
      </c>
      <c r="C17" s="53">
        <v>1.0549999999999999</v>
      </c>
      <c r="D17" s="54">
        <v>0.3175</v>
      </c>
      <c r="E17" s="101">
        <v>1.3725000000000001</v>
      </c>
      <c r="F17" s="97">
        <v>2.2075</v>
      </c>
      <c r="G17" s="99">
        <v>1.1599999999999999</v>
      </c>
      <c r="H17" s="99">
        <v>0.54500000000000004</v>
      </c>
      <c r="I17" s="163">
        <v>0.51249999999999996</v>
      </c>
      <c r="J17" s="163">
        <v>4.4249999999999998</v>
      </c>
      <c r="K17" s="97">
        <v>1.4075</v>
      </c>
      <c r="L17" s="99">
        <v>0.5575</v>
      </c>
      <c r="M17" s="99">
        <v>0.53749999999999998</v>
      </c>
      <c r="N17" s="163">
        <v>0.26250000000000001</v>
      </c>
      <c r="O17" s="163">
        <v>2.7650000000000001</v>
      </c>
      <c r="P17" s="97">
        <v>0.68500000000000005</v>
      </c>
      <c r="Q17" s="99">
        <v>0.28249999999999997</v>
      </c>
      <c r="R17" s="99">
        <v>0.14499999999999999</v>
      </c>
      <c r="S17" s="163">
        <v>3.7499999999999999E-2</v>
      </c>
      <c r="T17" s="163">
        <v>1.1499999999999999</v>
      </c>
      <c r="U17" s="101">
        <v>9.7125000000000004</v>
      </c>
      <c r="V17" s="139">
        <v>99.25</v>
      </c>
      <c r="W17" s="145">
        <v>93.25</v>
      </c>
      <c r="X17" s="164">
        <v>92</v>
      </c>
      <c r="Y17" s="145">
        <v>70</v>
      </c>
      <c r="Z17" s="145">
        <v>10</v>
      </c>
      <c r="AA17" s="164">
        <v>6.25</v>
      </c>
      <c r="AB17" s="145">
        <v>32.5</v>
      </c>
      <c r="AC17" s="145">
        <v>4</v>
      </c>
      <c r="AD17" s="145">
        <v>5.5</v>
      </c>
      <c r="AE17" s="149">
        <v>6.5</v>
      </c>
      <c r="AF17" s="227">
        <v>1.5625</v>
      </c>
      <c r="AG17" s="167">
        <v>2.375</v>
      </c>
      <c r="AH17" s="236">
        <v>2</v>
      </c>
      <c r="AI17" s="172">
        <v>1.9791666699999999</v>
      </c>
      <c r="AJ17" s="227">
        <v>2</v>
      </c>
      <c r="AK17" s="236">
        <v>2</v>
      </c>
      <c r="AL17" s="167">
        <v>1.5</v>
      </c>
      <c r="AM17" s="223">
        <v>1.625</v>
      </c>
      <c r="AN17" s="138">
        <v>48.4375</v>
      </c>
      <c r="AO17" s="172">
        <v>1.78125</v>
      </c>
      <c r="AP17" s="139">
        <v>12.5</v>
      </c>
      <c r="AQ17" s="143">
        <v>52.5</v>
      </c>
      <c r="AR17" s="149">
        <v>50</v>
      </c>
      <c r="AS17" s="172">
        <v>7.43333333</v>
      </c>
      <c r="AT17" s="94">
        <f t="shared" si="0"/>
        <v>99.974266598044267</v>
      </c>
    </row>
    <row r="18" spans="2:46" x14ac:dyDescent="0.2">
      <c r="B18" s="52" t="s">
        <v>119</v>
      </c>
      <c r="C18" s="53">
        <v>0.9325</v>
      </c>
      <c r="D18" s="54">
        <v>0.27500000000000002</v>
      </c>
      <c r="E18" s="101">
        <v>1.2075</v>
      </c>
      <c r="F18" s="97">
        <v>1.8674999999999999</v>
      </c>
      <c r="G18" s="99">
        <v>1.1525000000000001</v>
      </c>
      <c r="H18" s="99">
        <v>0.61250000000000004</v>
      </c>
      <c r="I18" s="163">
        <v>0.50249999999999995</v>
      </c>
      <c r="J18" s="163">
        <v>4.1349999999999998</v>
      </c>
      <c r="K18" s="97">
        <v>1.5024999999999999</v>
      </c>
      <c r="L18" s="99">
        <v>0.55000000000000004</v>
      </c>
      <c r="M18" s="99">
        <v>0.59499999999999997</v>
      </c>
      <c r="N18" s="163">
        <v>0.21</v>
      </c>
      <c r="O18" s="163">
        <v>2.8574999999999999</v>
      </c>
      <c r="P18" s="97">
        <v>0.84499999999999997</v>
      </c>
      <c r="Q18" s="99">
        <v>0.36249999999999999</v>
      </c>
      <c r="R18" s="99">
        <v>0.08</v>
      </c>
      <c r="S18" s="163">
        <v>8.7499999999999994E-2</v>
      </c>
      <c r="T18" s="163">
        <v>1.375</v>
      </c>
      <c r="U18" s="101">
        <v>9.5749999999999993</v>
      </c>
      <c r="V18" s="139">
        <v>98</v>
      </c>
      <c r="W18" s="145">
        <v>95.25</v>
      </c>
      <c r="X18" s="164">
        <v>95</v>
      </c>
      <c r="Y18" s="145">
        <v>65</v>
      </c>
      <c r="Z18" s="145">
        <v>27.5</v>
      </c>
      <c r="AA18" s="164">
        <v>10.25</v>
      </c>
      <c r="AB18" s="145">
        <v>30</v>
      </c>
      <c r="AC18" s="145">
        <v>3.5</v>
      </c>
      <c r="AD18" s="145">
        <v>4</v>
      </c>
      <c r="AE18" s="149">
        <v>16.25</v>
      </c>
      <c r="AF18" s="227">
        <v>1.9375</v>
      </c>
      <c r="AG18" s="167">
        <v>2.75</v>
      </c>
      <c r="AH18" s="236">
        <v>2</v>
      </c>
      <c r="AI18" s="172">
        <v>2.2291666700000001</v>
      </c>
      <c r="AJ18" s="227">
        <v>1.75</v>
      </c>
      <c r="AK18" s="236">
        <v>1.625</v>
      </c>
      <c r="AL18" s="167">
        <v>1.125</v>
      </c>
      <c r="AM18" s="223">
        <v>1.375</v>
      </c>
      <c r="AN18" s="138">
        <v>50.625</v>
      </c>
      <c r="AO18" s="172">
        <v>1.46875</v>
      </c>
      <c r="AP18" s="139">
        <v>6.75</v>
      </c>
      <c r="AQ18" s="143">
        <v>32.5</v>
      </c>
      <c r="AR18" s="149">
        <v>50</v>
      </c>
      <c r="AS18" s="172">
        <v>4.9166666699999997</v>
      </c>
      <c r="AT18" s="94">
        <f t="shared" si="0"/>
        <v>98.558929490478633</v>
      </c>
    </row>
    <row r="19" spans="2:46" x14ac:dyDescent="0.2">
      <c r="B19" s="52" t="s">
        <v>114</v>
      </c>
      <c r="C19" s="19">
        <v>0.84750000000000003</v>
      </c>
      <c r="D19" s="20">
        <v>0.41749999999999998</v>
      </c>
      <c r="E19" s="21">
        <v>1.2649999999999999</v>
      </c>
      <c r="F19" s="24">
        <v>1.65</v>
      </c>
      <c r="G19" s="22">
        <v>0.76249999999999996</v>
      </c>
      <c r="H19" s="22">
        <v>0.55500000000000005</v>
      </c>
      <c r="I19" s="25">
        <v>0.4425</v>
      </c>
      <c r="J19" s="25">
        <v>3.41</v>
      </c>
      <c r="K19" s="24">
        <v>1.38</v>
      </c>
      <c r="L19" s="22">
        <v>0.47</v>
      </c>
      <c r="M19" s="22">
        <v>0.33750000000000002</v>
      </c>
      <c r="N19" s="25">
        <v>0.14000000000000001</v>
      </c>
      <c r="O19" s="25">
        <v>2.3275000000000001</v>
      </c>
      <c r="P19" s="24">
        <v>0.79249999999999998</v>
      </c>
      <c r="Q19" s="22">
        <v>0.30499999999999999</v>
      </c>
      <c r="R19" s="22">
        <v>0.105</v>
      </c>
      <c r="S19" s="25">
        <v>1.2500000000000001E-2</v>
      </c>
      <c r="T19" s="25">
        <v>1.2150000000000001</v>
      </c>
      <c r="U19" s="21">
        <v>8.2174999999999994</v>
      </c>
      <c r="V19" s="83">
        <v>83.25</v>
      </c>
      <c r="W19" s="88">
        <v>56.25</v>
      </c>
      <c r="X19" s="156">
        <v>45</v>
      </c>
      <c r="Y19" s="88">
        <v>6.75</v>
      </c>
      <c r="Z19" s="88">
        <v>3.75</v>
      </c>
      <c r="AA19" s="156">
        <v>5</v>
      </c>
      <c r="AB19" s="88">
        <v>5.25</v>
      </c>
      <c r="AC19" s="88">
        <v>1</v>
      </c>
      <c r="AD19" s="88">
        <v>1.25</v>
      </c>
      <c r="AE19" s="148">
        <v>2.25</v>
      </c>
      <c r="AF19" s="229">
        <v>3.0625</v>
      </c>
      <c r="AG19" s="166">
        <v>2.375</v>
      </c>
      <c r="AH19" s="240">
        <v>2</v>
      </c>
      <c r="AI19" s="94">
        <v>2.4791666700000001</v>
      </c>
      <c r="AJ19" s="229">
        <v>1.25</v>
      </c>
      <c r="AK19" s="240">
        <v>2.25</v>
      </c>
      <c r="AL19" s="166">
        <v>1.5</v>
      </c>
      <c r="AM19" s="159">
        <v>1.5</v>
      </c>
      <c r="AN19" s="91">
        <v>50.73</v>
      </c>
      <c r="AO19" s="94">
        <v>1.625</v>
      </c>
      <c r="AP19" s="83">
        <v>8.75</v>
      </c>
      <c r="AQ19" s="142">
        <v>47.5</v>
      </c>
      <c r="AR19" s="148">
        <v>21.75</v>
      </c>
      <c r="AS19" s="94">
        <v>6.65</v>
      </c>
      <c r="AT19" s="94">
        <f>U19/U$16*100</f>
        <v>84.585692228512599</v>
      </c>
    </row>
    <row r="20" spans="2:46" x14ac:dyDescent="0.2">
      <c r="B20" s="52"/>
      <c r="C20" s="182"/>
      <c r="D20" s="183"/>
      <c r="E20" s="172"/>
      <c r="F20" s="170"/>
      <c r="G20" s="167"/>
      <c r="H20" s="167"/>
      <c r="I20" s="223"/>
      <c r="J20" s="223"/>
      <c r="K20" s="170"/>
      <c r="L20" s="167"/>
      <c r="M20" s="167"/>
      <c r="N20" s="223"/>
      <c r="O20" s="223"/>
      <c r="P20" s="170"/>
      <c r="Q20" s="167"/>
      <c r="R20" s="167"/>
      <c r="S20" s="223"/>
      <c r="T20" s="223"/>
      <c r="U20" s="172"/>
      <c r="V20" s="139"/>
      <c r="W20" s="145"/>
      <c r="X20" s="164"/>
      <c r="Y20" s="145"/>
      <c r="Z20" s="145"/>
      <c r="AA20" s="164"/>
      <c r="AB20" s="145"/>
      <c r="AC20" s="145"/>
      <c r="AD20" s="145"/>
      <c r="AE20" s="149"/>
      <c r="AF20" s="139"/>
      <c r="AG20" s="145"/>
      <c r="AH20" s="143"/>
      <c r="AI20" s="146"/>
      <c r="AJ20" s="139"/>
      <c r="AK20" s="143"/>
      <c r="AL20" s="145"/>
      <c r="AM20" s="138"/>
      <c r="AN20" s="138"/>
      <c r="AO20" s="146"/>
      <c r="AP20" s="139"/>
      <c r="AQ20" s="143"/>
      <c r="AR20" s="149"/>
      <c r="AS20" s="146"/>
      <c r="AT20" s="94"/>
    </row>
    <row r="21" spans="2:46" x14ac:dyDescent="0.2">
      <c r="B21" s="52" t="s">
        <v>11</v>
      </c>
      <c r="C21" s="77">
        <v>1.003889</v>
      </c>
      <c r="D21" s="54">
        <v>0.30708299999999999</v>
      </c>
      <c r="E21" s="101">
        <v>1.310972</v>
      </c>
      <c r="F21" s="97">
        <v>2.0091670000000001</v>
      </c>
      <c r="G21" s="99">
        <v>1.171667</v>
      </c>
      <c r="H21" s="99">
        <v>0.67749999999999999</v>
      </c>
      <c r="I21" s="163">
        <v>0.59791700000000003</v>
      </c>
      <c r="J21" s="163">
        <v>4.4562499999999998</v>
      </c>
      <c r="K21" s="97">
        <v>1.429861</v>
      </c>
      <c r="L21" s="99">
        <v>0.65430600000000005</v>
      </c>
      <c r="M21" s="99">
        <v>0.48499999999999999</v>
      </c>
      <c r="N21" s="163">
        <v>0.28125</v>
      </c>
      <c r="O21" s="163">
        <v>2.8504170000000002</v>
      </c>
      <c r="P21" s="97">
        <v>0.98430600000000001</v>
      </c>
      <c r="Q21" s="99">
        <v>0.377639</v>
      </c>
      <c r="R21" s="99">
        <v>0.152083</v>
      </c>
      <c r="S21" s="163">
        <v>8.8193999999999995E-2</v>
      </c>
      <c r="T21" s="163">
        <v>1.602222</v>
      </c>
      <c r="U21" s="101">
        <v>10.219860000000001</v>
      </c>
      <c r="V21" s="139">
        <v>98.56944</v>
      </c>
      <c r="W21" s="145">
        <v>92.916669999999996</v>
      </c>
      <c r="X21" s="164">
        <v>92.597219999999993</v>
      </c>
      <c r="Y21" s="145">
        <v>73.777780000000007</v>
      </c>
      <c r="Z21" s="145">
        <v>38.19444</v>
      </c>
      <c r="AA21" s="164">
        <v>30.09722</v>
      </c>
      <c r="AB21" s="145">
        <v>48.80556</v>
      </c>
      <c r="AC21" s="145">
        <v>15.83333</v>
      </c>
      <c r="AD21" s="145">
        <v>10.90278</v>
      </c>
      <c r="AE21" s="149">
        <v>13.44444</v>
      </c>
      <c r="AF21" s="227">
        <v>1.5572919999999999</v>
      </c>
      <c r="AG21" s="167">
        <v>2.3402780000000001</v>
      </c>
      <c r="AH21" s="236">
        <v>2.1481479999999999</v>
      </c>
      <c r="AI21" s="172">
        <v>2.0152389999999998</v>
      </c>
      <c r="AJ21" s="227">
        <v>2.0416669999999999</v>
      </c>
      <c r="AK21" s="236">
        <v>2.1736110000000002</v>
      </c>
      <c r="AL21" s="167">
        <v>2.0625</v>
      </c>
      <c r="AM21" s="223">
        <v>2.1111110000000002</v>
      </c>
      <c r="AN21" s="138">
        <v>55.758189999999999</v>
      </c>
      <c r="AO21" s="172">
        <v>2.0972219999999999</v>
      </c>
      <c r="AP21" s="139">
        <v>12.59722</v>
      </c>
      <c r="AQ21" s="143">
        <v>24.61111</v>
      </c>
      <c r="AR21" s="149">
        <v>28.80556</v>
      </c>
      <c r="AS21" s="172">
        <v>4.4649999999999999</v>
      </c>
      <c r="AT21" s="94"/>
    </row>
    <row r="22" spans="2:46" x14ac:dyDescent="0.2">
      <c r="B22" s="52" t="s">
        <v>12</v>
      </c>
      <c r="C22" s="77">
        <v>0.15040000000000001</v>
      </c>
      <c r="D22" s="54">
        <v>8.8599999999999998E-2</v>
      </c>
      <c r="E22" s="101">
        <v>0.1676</v>
      </c>
      <c r="F22" s="97">
        <v>0.3906</v>
      </c>
      <c r="G22" s="99">
        <v>0.1168</v>
      </c>
      <c r="H22" s="99">
        <v>0.1401</v>
      </c>
      <c r="I22" s="163">
        <v>0.12640000000000001</v>
      </c>
      <c r="J22" s="163">
        <v>0.44529999999999997</v>
      </c>
      <c r="K22" s="97">
        <v>0.3674</v>
      </c>
      <c r="L22" s="99">
        <v>0.104</v>
      </c>
      <c r="M22" s="99">
        <v>0.1757</v>
      </c>
      <c r="N22" s="163">
        <v>0.14979999999999999</v>
      </c>
      <c r="O22" s="163">
        <v>0.4365</v>
      </c>
      <c r="P22" s="97">
        <v>0.24199999999999999</v>
      </c>
      <c r="Q22" s="99">
        <v>9.5399999999999999E-2</v>
      </c>
      <c r="R22" s="99">
        <v>6.9800000000000001E-2</v>
      </c>
      <c r="S22" s="163">
        <v>9.98E-2</v>
      </c>
      <c r="T22" s="163">
        <v>0.36049999999999999</v>
      </c>
      <c r="U22" s="101">
        <v>0.69130000000000003</v>
      </c>
      <c r="V22" s="139">
        <v>5.7049000000000003</v>
      </c>
      <c r="W22" s="145">
        <v>11.153</v>
      </c>
      <c r="X22" s="164">
        <v>12.896000000000001</v>
      </c>
      <c r="Y22" s="145">
        <v>12.077</v>
      </c>
      <c r="Z22" s="145">
        <v>23.055</v>
      </c>
      <c r="AA22" s="164">
        <v>23.256</v>
      </c>
      <c r="AB22" s="145">
        <v>24.742000000000001</v>
      </c>
      <c r="AC22" s="145">
        <v>14.231</v>
      </c>
      <c r="AD22" s="145">
        <v>5.8324999999999996</v>
      </c>
      <c r="AE22" s="149">
        <v>13.214</v>
      </c>
      <c r="AF22" s="227">
        <v>0.38279999999999997</v>
      </c>
      <c r="AG22" s="167">
        <v>0.8488</v>
      </c>
      <c r="AH22" s="236">
        <v>1.5366</v>
      </c>
      <c r="AI22" s="172">
        <v>0.65010000000000001</v>
      </c>
      <c r="AJ22" s="227">
        <v>0.58099999999999996</v>
      </c>
      <c r="AK22" s="236">
        <v>0.62319999999999998</v>
      </c>
      <c r="AL22" s="167">
        <v>0.61299999999999999</v>
      </c>
      <c r="AM22" s="223">
        <v>0.66959999999999997</v>
      </c>
      <c r="AN22" s="138">
        <v>5.8800999999999997</v>
      </c>
      <c r="AO22" s="172">
        <v>0.38269999999999998</v>
      </c>
      <c r="AP22" s="139">
        <v>16.239000000000001</v>
      </c>
      <c r="AQ22" s="143">
        <v>13.835000000000001</v>
      </c>
      <c r="AR22" s="149">
        <v>22.971</v>
      </c>
      <c r="AS22" s="172">
        <v>1.7391000000000001</v>
      </c>
      <c r="AT22" s="94"/>
    </row>
    <row r="23" spans="2:46" ht="10.5" thickBot="1" x14ac:dyDescent="0.25">
      <c r="B23" s="55" t="s">
        <v>13</v>
      </c>
      <c r="C23" s="78">
        <v>10.550520000000001</v>
      </c>
      <c r="D23" s="57">
        <v>20.315390000000001</v>
      </c>
      <c r="E23" s="102">
        <v>9.0074100000000001</v>
      </c>
      <c r="F23" s="98">
        <v>13.694610000000001</v>
      </c>
      <c r="G23" s="100">
        <v>7.0193899999999996</v>
      </c>
      <c r="H23" s="100">
        <v>14.56438</v>
      </c>
      <c r="I23" s="136">
        <v>14.89453</v>
      </c>
      <c r="J23" s="136">
        <v>7.0398170000000002</v>
      </c>
      <c r="K23" s="98">
        <v>18.100719999999999</v>
      </c>
      <c r="L23" s="100">
        <v>11.19711</v>
      </c>
      <c r="M23" s="100">
        <v>25.514089999999999</v>
      </c>
      <c r="N23" s="136">
        <v>37.511119999999998</v>
      </c>
      <c r="O23" s="136">
        <v>10.78783</v>
      </c>
      <c r="P23" s="98">
        <v>17.317150000000002</v>
      </c>
      <c r="Q23" s="100">
        <v>17.7897</v>
      </c>
      <c r="R23" s="100">
        <v>32.339959999999998</v>
      </c>
      <c r="S23" s="136">
        <v>79.698260000000005</v>
      </c>
      <c r="T23" s="136">
        <v>15.848739999999999</v>
      </c>
      <c r="U23" s="102">
        <v>4.7651669999999999</v>
      </c>
      <c r="V23" s="78">
        <v>4.0770369999999998</v>
      </c>
      <c r="W23" s="100">
        <v>8.4557110000000009</v>
      </c>
      <c r="X23" s="98">
        <v>9.8105049999999991</v>
      </c>
      <c r="Y23" s="100">
        <v>11.53111</v>
      </c>
      <c r="Z23" s="100">
        <v>42.520490000000002</v>
      </c>
      <c r="AA23" s="98">
        <v>54.43206</v>
      </c>
      <c r="AB23" s="100">
        <v>35.711620000000003</v>
      </c>
      <c r="AC23" s="100">
        <v>63.315249999999999</v>
      </c>
      <c r="AD23" s="100">
        <v>37.684420000000003</v>
      </c>
      <c r="AE23" s="57">
        <v>69.236770000000007</v>
      </c>
      <c r="AF23" s="78">
        <v>17.316990000000001</v>
      </c>
      <c r="AG23" s="100">
        <v>25.5489</v>
      </c>
      <c r="AH23" s="237">
        <v>50.38843</v>
      </c>
      <c r="AI23" s="102">
        <v>22.723600000000001</v>
      </c>
      <c r="AJ23" s="78">
        <v>20.044779999999999</v>
      </c>
      <c r="AK23" s="237">
        <v>20.197929999999999</v>
      </c>
      <c r="AL23" s="100">
        <v>20.9373</v>
      </c>
      <c r="AM23" s="136">
        <v>22.34337</v>
      </c>
      <c r="AN23" s="136">
        <v>7.4288259999999999</v>
      </c>
      <c r="AO23" s="102">
        <v>12.85459</v>
      </c>
      <c r="AP23" s="78">
        <v>90.809049999999999</v>
      </c>
      <c r="AQ23" s="237">
        <v>39.598909999999997</v>
      </c>
      <c r="AR23" s="57">
        <v>56.175159999999998</v>
      </c>
      <c r="AS23" s="102">
        <v>27.437830000000002</v>
      </c>
      <c r="AT23" s="106"/>
    </row>
    <row r="24" spans="2:46" ht="11.25" customHeight="1" x14ac:dyDescent="0.2">
      <c r="B24" s="305" t="s">
        <v>233</v>
      </c>
      <c r="C24" s="306"/>
      <c r="D24" s="306"/>
      <c r="E24" s="306"/>
      <c r="F24" s="306"/>
      <c r="G24" s="306"/>
      <c r="H24" s="306"/>
      <c r="I24" s="306"/>
      <c r="J24" s="306"/>
      <c r="K24" s="306"/>
      <c r="L24" s="306"/>
      <c r="M24" s="306"/>
      <c r="N24" s="306"/>
      <c r="O24" s="306"/>
      <c r="P24" s="306"/>
      <c r="Q24" s="306"/>
      <c r="R24" s="306"/>
      <c r="S24" s="306"/>
      <c r="T24" s="306"/>
      <c r="U24" s="306"/>
      <c r="V24" s="306"/>
      <c r="W24" s="306"/>
      <c r="X24" s="306"/>
      <c r="Y24" s="306"/>
      <c r="Z24" s="306"/>
      <c r="AA24" s="306"/>
      <c r="AB24" s="306"/>
      <c r="AC24" s="306"/>
      <c r="AD24" s="306"/>
      <c r="AE24" s="306"/>
      <c r="AF24" s="306"/>
      <c r="AG24" s="306"/>
      <c r="AH24" s="306"/>
      <c r="AI24" s="306"/>
      <c r="AJ24" s="306"/>
      <c r="AK24" s="306"/>
      <c r="AL24" s="306"/>
      <c r="AM24" s="306"/>
      <c r="AN24" s="306"/>
      <c r="AO24" s="306"/>
      <c r="AP24" s="306"/>
      <c r="AQ24" s="306"/>
      <c r="AR24" s="306"/>
      <c r="AS24" s="306"/>
      <c r="AT24" s="307"/>
    </row>
    <row r="25" spans="2:46" ht="11.25" customHeight="1" x14ac:dyDescent="0.2">
      <c r="B25" s="308" t="s">
        <v>319</v>
      </c>
      <c r="C25" s="309"/>
      <c r="D25" s="309"/>
      <c r="E25" s="309"/>
      <c r="F25" s="309"/>
      <c r="G25" s="309"/>
      <c r="H25" s="309"/>
      <c r="I25" s="309"/>
      <c r="J25" s="309"/>
      <c r="K25" s="309"/>
      <c r="L25" s="309"/>
      <c r="M25" s="309"/>
      <c r="N25" s="309"/>
      <c r="O25" s="309"/>
      <c r="P25" s="309"/>
      <c r="Q25" s="309"/>
      <c r="R25" s="309"/>
      <c r="S25" s="309"/>
      <c r="T25" s="309"/>
      <c r="U25" s="309"/>
      <c r="V25" s="309"/>
      <c r="W25" s="309"/>
      <c r="X25" s="309"/>
      <c r="Y25" s="309"/>
      <c r="Z25" s="309"/>
      <c r="AA25" s="309"/>
      <c r="AB25" s="309"/>
      <c r="AC25" s="309"/>
      <c r="AD25" s="309"/>
      <c r="AE25" s="309"/>
      <c r="AF25" s="309"/>
      <c r="AG25" s="309"/>
      <c r="AH25" s="309"/>
      <c r="AI25" s="309"/>
      <c r="AJ25" s="309"/>
      <c r="AK25" s="309"/>
      <c r="AL25" s="309"/>
      <c r="AM25" s="309"/>
      <c r="AN25" s="309"/>
      <c r="AO25" s="309"/>
      <c r="AP25" s="309"/>
      <c r="AQ25" s="309"/>
      <c r="AR25" s="309"/>
      <c r="AS25" s="309"/>
      <c r="AT25" s="310"/>
    </row>
    <row r="26" spans="2:46" ht="11.25" customHeight="1" thickBot="1" x14ac:dyDescent="0.25">
      <c r="B26" s="314" t="s">
        <v>425</v>
      </c>
      <c r="C26" s="315"/>
      <c r="D26" s="315"/>
      <c r="E26" s="315"/>
      <c r="F26" s="315"/>
      <c r="G26" s="315"/>
      <c r="H26" s="315"/>
      <c r="I26" s="315"/>
      <c r="J26" s="315"/>
      <c r="K26" s="315"/>
      <c r="L26" s="315"/>
      <c r="M26" s="315"/>
      <c r="N26" s="315"/>
      <c r="O26" s="315"/>
      <c r="P26" s="315"/>
      <c r="Q26" s="315"/>
      <c r="R26" s="315"/>
      <c r="S26" s="315"/>
      <c r="T26" s="315"/>
      <c r="U26" s="315"/>
      <c r="V26" s="315"/>
      <c r="W26" s="315"/>
      <c r="X26" s="315"/>
      <c r="Y26" s="315"/>
      <c r="Z26" s="315"/>
      <c r="AA26" s="315"/>
      <c r="AB26" s="315"/>
      <c r="AC26" s="315"/>
      <c r="AD26" s="315"/>
      <c r="AE26" s="315"/>
      <c r="AF26" s="315"/>
      <c r="AG26" s="315"/>
      <c r="AH26" s="315"/>
      <c r="AI26" s="315"/>
      <c r="AJ26" s="315"/>
      <c r="AK26" s="315"/>
      <c r="AL26" s="315"/>
      <c r="AM26" s="315"/>
      <c r="AN26" s="315"/>
      <c r="AO26" s="315"/>
      <c r="AP26" s="315"/>
      <c r="AQ26" s="315"/>
      <c r="AR26" s="315"/>
      <c r="AS26" s="315"/>
      <c r="AT26" s="316"/>
    </row>
    <row r="27" spans="2:46" x14ac:dyDescent="0.2">
      <c r="C27" s="135"/>
      <c r="D27" s="135"/>
      <c r="E27" s="135"/>
      <c r="F27" s="135"/>
      <c r="G27" s="135"/>
      <c r="H27" s="135"/>
      <c r="I27" s="135"/>
      <c r="J27" s="135"/>
      <c r="L27" s="9"/>
      <c r="M27" s="9"/>
      <c r="N27" s="9"/>
      <c r="O27" s="9"/>
      <c r="P27" s="9"/>
      <c r="Q27" s="9"/>
    </row>
    <row r="28" spans="2:46" ht="10.5" thickBot="1" x14ac:dyDescent="0.25">
      <c r="B28" s="161"/>
      <c r="C28" s="135"/>
      <c r="D28" s="180"/>
      <c r="E28" s="135"/>
      <c r="F28" s="135"/>
      <c r="G28" s="135"/>
      <c r="H28" s="46"/>
      <c r="I28" s="46"/>
      <c r="J28" s="46"/>
      <c r="M28" s="9"/>
      <c r="N28" s="9"/>
      <c r="O28" s="9"/>
      <c r="P28" s="9"/>
      <c r="Q28" s="9"/>
    </row>
    <row r="29" spans="2:46" ht="20.5" thickBot="1" x14ac:dyDescent="0.25">
      <c r="B29" s="47" t="s">
        <v>129</v>
      </c>
      <c r="C29" s="64" t="s">
        <v>148</v>
      </c>
      <c r="D29" s="49" t="s">
        <v>149</v>
      </c>
      <c r="E29" s="50" t="s">
        <v>157</v>
      </c>
      <c r="F29" s="64" t="s">
        <v>309</v>
      </c>
      <c r="G29" s="87" t="s">
        <v>310</v>
      </c>
      <c r="H29" s="87" t="s">
        <v>311</v>
      </c>
      <c r="I29" s="95" t="s">
        <v>312</v>
      </c>
      <c r="J29" s="50" t="s">
        <v>267</v>
      </c>
      <c r="K29" s="64" t="s">
        <v>341</v>
      </c>
      <c r="L29" s="87" t="s">
        <v>387</v>
      </c>
      <c r="M29" s="87" t="s">
        <v>388</v>
      </c>
      <c r="N29" s="95" t="s">
        <v>389</v>
      </c>
      <c r="O29" s="50" t="s">
        <v>321</v>
      </c>
      <c r="P29" s="50" t="s">
        <v>150</v>
      </c>
      <c r="Q29" s="79" t="s">
        <v>406</v>
      </c>
      <c r="R29" s="79" t="s">
        <v>395</v>
      </c>
    </row>
    <row r="30" spans="2:46" x14ac:dyDescent="0.2">
      <c r="B30" s="51" t="s">
        <v>32</v>
      </c>
      <c r="C30" s="184">
        <v>1.665</v>
      </c>
      <c r="D30" s="186">
        <v>2.3424999999999998</v>
      </c>
      <c r="E30" s="188">
        <v>4.0075000000000003</v>
      </c>
      <c r="F30" s="184">
        <v>2.6775000000000002</v>
      </c>
      <c r="G30" s="234">
        <v>1.9924999999999999</v>
      </c>
      <c r="H30" s="234">
        <v>0.89</v>
      </c>
      <c r="I30" s="233">
        <v>0.59750000000000003</v>
      </c>
      <c r="J30" s="188">
        <v>6.1574999999999998</v>
      </c>
      <c r="K30" s="184">
        <v>1.54</v>
      </c>
      <c r="L30" s="234">
        <v>1.1100000000000001</v>
      </c>
      <c r="M30" s="234">
        <v>0.86499999999999999</v>
      </c>
      <c r="N30" s="233">
        <v>0.28999999999999998</v>
      </c>
      <c r="O30" s="188">
        <v>3.8050000000000002</v>
      </c>
      <c r="P30" s="188">
        <v>13.97</v>
      </c>
      <c r="Q30" s="263">
        <v>21.25</v>
      </c>
      <c r="R30" s="94">
        <f t="shared" ref="R30:R50" si="1">P30/P$48*100</f>
        <v>109.63311752010986</v>
      </c>
    </row>
    <row r="31" spans="2:46" x14ac:dyDescent="0.2">
      <c r="B31" s="52" t="s">
        <v>118</v>
      </c>
      <c r="C31" s="77">
        <v>1.64</v>
      </c>
      <c r="D31" s="54">
        <v>2.3475000000000001</v>
      </c>
      <c r="E31" s="101">
        <v>3.9874999999999998</v>
      </c>
      <c r="F31" s="77">
        <v>2.31</v>
      </c>
      <c r="G31" s="99">
        <v>2.0525000000000002</v>
      </c>
      <c r="H31" s="99">
        <v>1.0725</v>
      </c>
      <c r="I31" s="163">
        <v>0.66</v>
      </c>
      <c r="J31" s="101">
        <v>6.0949999999999998</v>
      </c>
      <c r="K31" s="77">
        <v>1.5225</v>
      </c>
      <c r="L31" s="99">
        <v>1.05</v>
      </c>
      <c r="M31" s="99">
        <v>0.9325</v>
      </c>
      <c r="N31" s="163">
        <v>0.3725</v>
      </c>
      <c r="O31" s="101">
        <v>3.8774999999999999</v>
      </c>
      <c r="P31" s="101">
        <v>13.96</v>
      </c>
      <c r="Q31" s="146">
        <v>27.5</v>
      </c>
      <c r="R31" s="94">
        <f t="shared" si="1"/>
        <v>109.5546399843045</v>
      </c>
    </row>
    <row r="32" spans="2:46" x14ac:dyDescent="0.2">
      <c r="B32" s="52" t="s">
        <v>45</v>
      </c>
      <c r="C32" s="60">
        <v>1.675</v>
      </c>
      <c r="D32" s="20">
        <v>2.4</v>
      </c>
      <c r="E32" s="21">
        <v>4.0750000000000002</v>
      </c>
      <c r="F32" s="60">
        <v>1.9275</v>
      </c>
      <c r="G32" s="22">
        <v>2.1800000000000002</v>
      </c>
      <c r="H32" s="22">
        <v>1.1675</v>
      </c>
      <c r="I32" s="25">
        <v>0.69750000000000001</v>
      </c>
      <c r="J32" s="21">
        <v>5.9725000000000001</v>
      </c>
      <c r="K32" s="60">
        <v>1.4924999999999999</v>
      </c>
      <c r="L32" s="22">
        <v>1.0024999999999999</v>
      </c>
      <c r="M32" s="22">
        <v>0.96250000000000002</v>
      </c>
      <c r="N32" s="25">
        <v>0.33750000000000002</v>
      </c>
      <c r="O32" s="21">
        <v>3.7949999999999999</v>
      </c>
      <c r="P32" s="21">
        <v>13.842499999999999</v>
      </c>
      <c r="Q32" s="81">
        <v>53.75</v>
      </c>
      <c r="R32" s="94">
        <f t="shared" si="1"/>
        <v>108.63252893859132</v>
      </c>
    </row>
    <row r="33" spans="2:18" x14ac:dyDescent="0.2">
      <c r="B33" s="52" t="s">
        <v>117</v>
      </c>
      <c r="C33" s="60">
        <v>1.5575000000000001</v>
      </c>
      <c r="D33" s="20">
        <v>2.2425000000000002</v>
      </c>
      <c r="E33" s="21">
        <v>3.8</v>
      </c>
      <c r="F33" s="60">
        <v>2.2725</v>
      </c>
      <c r="G33" s="22">
        <v>1.9860949999999999</v>
      </c>
      <c r="H33" s="22">
        <v>1.0900000000000001</v>
      </c>
      <c r="I33" s="25">
        <v>0.62250000000000005</v>
      </c>
      <c r="J33" s="21">
        <v>5.971095</v>
      </c>
      <c r="K33" s="60">
        <v>1.67</v>
      </c>
      <c r="L33" s="22">
        <v>1.0774999999999999</v>
      </c>
      <c r="M33" s="22">
        <v>0.97</v>
      </c>
      <c r="N33" s="25">
        <v>0.32500000000000001</v>
      </c>
      <c r="O33" s="21">
        <v>4.0425000000000004</v>
      </c>
      <c r="P33" s="21">
        <v>13.8125</v>
      </c>
      <c r="Q33" s="81">
        <v>26.25</v>
      </c>
      <c r="R33" s="94">
        <f t="shared" si="1"/>
        <v>108.39709633117521</v>
      </c>
    </row>
    <row r="34" spans="2:18" x14ac:dyDescent="0.2">
      <c r="B34" s="52" t="s">
        <v>70</v>
      </c>
      <c r="C34" s="60">
        <v>1.5475000000000001</v>
      </c>
      <c r="D34" s="20">
        <v>2.7574999999999998</v>
      </c>
      <c r="E34" s="21">
        <v>4.3049999999999997</v>
      </c>
      <c r="F34" s="60">
        <v>2.0975000000000001</v>
      </c>
      <c r="G34" s="22">
        <v>1.5154300000000001</v>
      </c>
      <c r="H34" s="22">
        <v>1.1074999999999999</v>
      </c>
      <c r="I34" s="25">
        <v>0.61</v>
      </c>
      <c r="J34" s="21">
        <v>5.3304299999999998</v>
      </c>
      <c r="K34" s="60">
        <v>1.5874999999999999</v>
      </c>
      <c r="L34" s="22">
        <v>1.0024999999999999</v>
      </c>
      <c r="M34" s="22">
        <v>1.0249999999999999</v>
      </c>
      <c r="N34" s="25">
        <v>0.26500000000000001</v>
      </c>
      <c r="O34" s="21">
        <v>3.88</v>
      </c>
      <c r="P34" s="21">
        <v>13.515000000000001</v>
      </c>
      <c r="Q34" s="81">
        <v>28.75</v>
      </c>
      <c r="R34" s="94">
        <f t="shared" si="1"/>
        <v>106.06238964096528</v>
      </c>
    </row>
    <row r="35" spans="2:18" x14ac:dyDescent="0.2">
      <c r="B35" s="52" t="s">
        <v>15</v>
      </c>
      <c r="C35" s="77">
        <v>1.8963375</v>
      </c>
      <c r="D35" s="54">
        <v>2.4824999999999999</v>
      </c>
      <c r="E35" s="101">
        <v>4.3788375000000004</v>
      </c>
      <c r="F35" s="77">
        <v>1.78</v>
      </c>
      <c r="G35" s="99">
        <v>1.95</v>
      </c>
      <c r="H35" s="99">
        <v>1.0125</v>
      </c>
      <c r="I35" s="163">
        <v>0.70250000000000001</v>
      </c>
      <c r="J35" s="101">
        <v>5.4450000000000003</v>
      </c>
      <c r="K35" s="77">
        <v>1.345</v>
      </c>
      <c r="L35" s="99">
        <v>1.125</v>
      </c>
      <c r="M35" s="99">
        <v>0.88249999999999995</v>
      </c>
      <c r="N35" s="163">
        <v>0.32250000000000001</v>
      </c>
      <c r="O35" s="101">
        <v>3.6749999999999998</v>
      </c>
      <c r="P35" s="101">
        <v>13.5</v>
      </c>
      <c r="Q35" s="146">
        <v>17.5</v>
      </c>
      <c r="R35" s="94">
        <f t="shared" si="1"/>
        <v>105.94467333725721</v>
      </c>
    </row>
    <row r="36" spans="2:18" x14ac:dyDescent="0.2">
      <c r="B36" s="52" t="s">
        <v>119</v>
      </c>
      <c r="C36" s="77">
        <v>1.6174999999999999</v>
      </c>
      <c r="D36" s="54">
        <v>2.4575</v>
      </c>
      <c r="E36" s="101">
        <v>4.0750000000000002</v>
      </c>
      <c r="F36" s="77">
        <v>1.9650000000000001</v>
      </c>
      <c r="G36" s="99">
        <v>2.06</v>
      </c>
      <c r="H36" s="99">
        <v>0.89</v>
      </c>
      <c r="I36" s="163">
        <v>0.65500000000000003</v>
      </c>
      <c r="J36" s="101">
        <v>5.57</v>
      </c>
      <c r="K36" s="77">
        <v>1.4750000000000001</v>
      </c>
      <c r="L36" s="99">
        <v>0.96250000000000002</v>
      </c>
      <c r="M36" s="99">
        <v>0.85250000000000004</v>
      </c>
      <c r="N36" s="163">
        <v>0.26</v>
      </c>
      <c r="O36" s="101">
        <v>3.55</v>
      </c>
      <c r="P36" s="101">
        <v>13.195</v>
      </c>
      <c r="Q36" s="146">
        <v>20</v>
      </c>
      <c r="R36" s="94">
        <f t="shared" si="1"/>
        <v>103.55110849519325</v>
      </c>
    </row>
    <row r="37" spans="2:18" x14ac:dyDescent="0.2">
      <c r="B37" s="52" t="s">
        <v>83</v>
      </c>
      <c r="C37" s="60">
        <v>1.585</v>
      </c>
      <c r="D37" s="20">
        <v>2.4624999999999999</v>
      </c>
      <c r="E37" s="21">
        <v>4.0475000000000003</v>
      </c>
      <c r="F37" s="60">
        <v>1.3049999999999999</v>
      </c>
      <c r="G37" s="22">
        <v>2.1375000000000002</v>
      </c>
      <c r="H37" s="22">
        <v>1.2124999999999999</v>
      </c>
      <c r="I37" s="25">
        <v>0.65500000000000003</v>
      </c>
      <c r="J37" s="21">
        <v>5.31</v>
      </c>
      <c r="K37" s="60">
        <v>1.5149999999999999</v>
      </c>
      <c r="L37" s="22">
        <v>1.04</v>
      </c>
      <c r="M37" s="22">
        <v>0.99250000000000005</v>
      </c>
      <c r="N37" s="25">
        <v>0.28000000000000003</v>
      </c>
      <c r="O37" s="21">
        <v>3.8275000000000001</v>
      </c>
      <c r="P37" s="21">
        <v>13.185</v>
      </c>
      <c r="Q37" s="81">
        <v>18.75</v>
      </c>
      <c r="R37" s="94">
        <f t="shared" si="1"/>
        <v>103.47263095938789</v>
      </c>
    </row>
    <row r="38" spans="2:18" x14ac:dyDescent="0.2">
      <c r="B38" s="52" t="s">
        <v>130</v>
      </c>
      <c r="C38" s="77">
        <v>1.615</v>
      </c>
      <c r="D38" s="54">
        <v>2.3250000000000002</v>
      </c>
      <c r="E38" s="101">
        <v>3.94</v>
      </c>
      <c r="F38" s="77">
        <v>1.85</v>
      </c>
      <c r="G38" s="99">
        <v>1.9624999999999999</v>
      </c>
      <c r="H38" s="99">
        <v>1.0125</v>
      </c>
      <c r="I38" s="163">
        <v>0.5575</v>
      </c>
      <c r="J38" s="101">
        <v>5.3825000000000003</v>
      </c>
      <c r="K38" s="77">
        <v>1.57</v>
      </c>
      <c r="L38" s="99">
        <v>1.0449999999999999</v>
      </c>
      <c r="M38" s="99">
        <v>0.90500000000000003</v>
      </c>
      <c r="N38" s="163">
        <v>0.34250000000000003</v>
      </c>
      <c r="O38" s="101">
        <v>3.8624999999999998</v>
      </c>
      <c r="P38" s="101">
        <v>13.185</v>
      </c>
      <c r="Q38" s="146">
        <v>22.5</v>
      </c>
      <c r="R38" s="94">
        <f t="shared" si="1"/>
        <v>103.47263095938789</v>
      </c>
    </row>
    <row r="39" spans="2:18" x14ac:dyDescent="0.2">
      <c r="B39" s="52" t="s">
        <v>116</v>
      </c>
      <c r="C39" s="60">
        <v>1.57</v>
      </c>
      <c r="D39" s="20">
        <v>2.3875000000000002</v>
      </c>
      <c r="E39" s="21">
        <v>3.9575</v>
      </c>
      <c r="F39" s="60">
        <v>1.7949999999999999</v>
      </c>
      <c r="G39" s="22">
        <v>2.125</v>
      </c>
      <c r="H39" s="22">
        <v>1.1675</v>
      </c>
      <c r="I39" s="25">
        <v>0.63</v>
      </c>
      <c r="J39" s="21">
        <v>5.7175000000000002</v>
      </c>
      <c r="K39" s="60">
        <v>1.385</v>
      </c>
      <c r="L39" s="22">
        <v>0.94499999999999995</v>
      </c>
      <c r="M39" s="22">
        <v>0.85499999999999998</v>
      </c>
      <c r="N39" s="25">
        <v>0.27750000000000002</v>
      </c>
      <c r="O39" s="21">
        <v>3.4624999999999999</v>
      </c>
      <c r="P39" s="21">
        <v>13.137499999999999</v>
      </c>
      <c r="Q39" s="81">
        <v>13.75</v>
      </c>
      <c r="R39" s="94">
        <f t="shared" si="1"/>
        <v>103.09986266431235</v>
      </c>
    </row>
    <row r="40" spans="2:18" x14ac:dyDescent="0.2">
      <c r="B40" s="52" t="s">
        <v>120</v>
      </c>
      <c r="C40" s="77">
        <v>1.78</v>
      </c>
      <c r="D40" s="54">
        <v>2.5024999999999999</v>
      </c>
      <c r="E40" s="101">
        <v>4.2824999999999998</v>
      </c>
      <c r="F40" s="77">
        <v>1.7024999999999999</v>
      </c>
      <c r="G40" s="99">
        <v>1.9924999999999999</v>
      </c>
      <c r="H40" s="99">
        <v>1</v>
      </c>
      <c r="I40" s="163">
        <v>0.59750000000000003</v>
      </c>
      <c r="J40" s="101">
        <v>5.2925000000000004</v>
      </c>
      <c r="K40" s="77">
        <v>1.4824999999999999</v>
      </c>
      <c r="L40" s="99">
        <v>0.99</v>
      </c>
      <c r="M40" s="99">
        <v>0.84750000000000003</v>
      </c>
      <c r="N40" s="163">
        <v>0.2225</v>
      </c>
      <c r="O40" s="101">
        <v>3.5425</v>
      </c>
      <c r="P40" s="101">
        <v>13.1175</v>
      </c>
      <c r="Q40" s="146">
        <v>13.75</v>
      </c>
      <c r="R40" s="94">
        <f t="shared" si="1"/>
        <v>102.94290759270159</v>
      </c>
    </row>
    <row r="41" spans="2:18" x14ac:dyDescent="0.2">
      <c r="B41" s="52" t="s">
        <v>113</v>
      </c>
      <c r="C41" s="185">
        <v>1.355</v>
      </c>
      <c r="D41" s="187">
        <v>2.2225000000000001</v>
      </c>
      <c r="E41" s="189">
        <v>3.5775000000000001</v>
      </c>
      <c r="F41" s="185">
        <v>2.0074999999999998</v>
      </c>
      <c r="G41" s="209">
        <v>2.0024999999999999</v>
      </c>
      <c r="H41" s="209">
        <v>1.0974999999999999</v>
      </c>
      <c r="I41" s="212">
        <v>0.72</v>
      </c>
      <c r="J41" s="189">
        <v>5.8274999999999997</v>
      </c>
      <c r="K41" s="185">
        <v>1.3149999999999999</v>
      </c>
      <c r="L41" s="209">
        <v>1.08</v>
      </c>
      <c r="M41" s="209">
        <v>0.9</v>
      </c>
      <c r="N41" s="212">
        <v>0.29499999999999998</v>
      </c>
      <c r="O41" s="189">
        <v>3.59</v>
      </c>
      <c r="P41" s="189">
        <v>12.994999999999999</v>
      </c>
      <c r="Q41" s="264">
        <v>31.25</v>
      </c>
      <c r="R41" s="94">
        <f t="shared" si="1"/>
        <v>101.98155777908573</v>
      </c>
    </row>
    <row r="42" spans="2:18" x14ac:dyDescent="0.2">
      <c r="B42" s="181" t="s">
        <v>132</v>
      </c>
      <c r="C42" s="53">
        <v>1.615</v>
      </c>
      <c r="D42" s="54">
        <v>2.4275000000000002</v>
      </c>
      <c r="E42" s="101">
        <v>4.0425000000000004</v>
      </c>
      <c r="F42" s="77">
        <v>2.0375000000000001</v>
      </c>
      <c r="G42" s="99">
        <v>1.9025000000000001</v>
      </c>
      <c r="H42" s="99">
        <v>1.105</v>
      </c>
      <c r="I42" s="163">
        <v>0.66249999999999998</v>
      </c>
      <c r="J42" s="101">
        <v>5.7074999999999996</v>
      </c>
      <c r="K42" s="77">
        <v>1.2675000000000001</v>
      </c>
      <c r="L42" s="99">
        <v>0.89249999999999996</v>
      </c>
      <c r="M42" s="99">
        <v>0.8</v>
      </c>
      <c r="N42" s="163">
        <v>0.23499999999999999</v>
      </c>
      <c r="O42" s="101">
        <v>3.1949999999999998</v>
      </c>
      <c r="P42" s="101">
        <v>12.945</v>
      </c>
      <c r="Q42" s="146">
        <v>10</v>
      </c>
      <c r="R42" s="94">
        <f t="shared" si="1"/>
        <v>101.58917010005885</v>
      </c>
    </row>
    <row r="43" spans="2:18" x14ac:dyDescent="0.2">
      <c r="B43" s="52" t="s">
        <v>80</v>
      </c>
      <c r="C43" s="53">
        <v>1.3925000000000001</v>
      </c>
      <c r="D43" s="54">
        <v>2.1675</v>
      </c>
      <c r="E43" s="101">
        <v>3.56</v>
      </c>
      <c r="F43" s="77">
        <v>2.11</v>
      </c>
      <c r="G43" s="99">
        <v>1.7350000000000001</v>
      </c>
      <c r="H43" s="99">
        <v>1.1274999999999999</v>
      </c>
      <c r="I43" s="163">
        <v>0.65500000000000003</v>
      </c>
      <c r="J43" s="101">
        <v>5.6275000000000004</v>
      </c>
      <c r="K43" s="77">
        <v>1.5149999999999999</v>
      </c>
      <c r="L43" s="99">
        <v>1.0575000000000001</v>
      </c>
      <c r="M43" s="99">
        <v>0.9425</v>
      </c>
      <c r="N43" s="163">
        <v>0.23749999999999999</v>
      </c>
      <c r="O43" s="101">
        <v>3.7524999999999999</v>
      </c>
      <c r="P43" s="101">
        <v>12.94</v>
      </c>
      <c r="Q43" s="146">
        <v>23.75</v>
      </c>
      <c r="R43" s="94">
        <f t="shared" si="1"/>
        <v>101.54993133215618</v>
      </c>
    </row>
    <row r="44" spans="2:18" x14ac:dyDescent="0.2">
      <c r="B44" s="52" t="s">
        <v>5</v>
      </c>
      <c r="C44" s="53">
        <v>1.42</v>
      </c>
      <c r="D44" s="54">
        <v>2.41</v>
      </c>
      <c r="E44" s="101">
        <v>3.83</v>
      </c>
      <c r="F44" s="77">
        <v>1.9624999999999999</v>
      </c>
      <c r="G44" s="99">
        <v>2.1</v>
      </c>
      <c r="H44" s="99">
        <v>1.1074999999999999</v>
      </c>
      <c r="I44" s="163">
        <v>0.62250000000000005</v>
      </c>
      <c r="J44" s="101">
        <v>5.7925000000000004</v>
      </c>
      <c r="K44" s="77">
        <v>1.1475</v>
      </c>
      <c r="L44" s="99">
        <v>0.94499999999999995</v>
      </c>
      <c r="M44" s="99">
        <v>0.88249999999999995</v>
      </c>
      <c r="N44" s="163">
        <v>0.32500000000000001</v>
      </c>
      <c r="O44" s="101">
        <v>3.3</v>
      </c>
      <c r="P44" s="101">
        <v>12.922499999999999</v>
      </c>
      <c r="Q44" s="146">
        <v>18.75</v>
      </c>
      <c r="R44" s="94">
        <f t="shared" si="1"/>
        <v>101.41259564449676</v>
      </c>
    </row>
    <row r="45" spans="2:18" x14ac:dyDescent="0.2">
      <c r="B45" s="52" t="s">
        <v>131</v>
      </c>
      <c r="C45" s="53">
        <v>1.4975000000000001</v>
      </c>
      <c r="D45" s="54">
        <v>2.1225000000000001</v>
      </c>
      <c r="E45" s="101">
        <v>3.62</v>
      </c>
      <c r="F45" s="77">
        <v>2.04</v>
      </c>
      <c r="G45" s="99">
        <v>1.7649999999999999</v>
      </c>
      <c r="H45" s="99">
        <v>1.0774999999999999</v>
      </c>
      <c r="I45" s="163">
        <v>0.58499999999999996</v>
      </c>
      <c r="J45" s="101">
        <v>5.4675000000000002</v>
      </c>
      <c r="K45" s="77">
        <v>1.5149999999999999</v>
      </c>
      <c r="L45" s="99">
        <v>1.0024999999999999</v>
      </c>
      <c r="M45" s="99">
        <v>0.96250000000000002</v>
      </c>
      <c r="N45" s="163">
        <v>0.23749999999999999</v>
      </c>
      <c r="O45" s="101">
        <v>3.7174999999999998</v>
      </c>
      <c r="P45" s="101">
        <v>12.805</v>
      </c>
      <c r="Q45" s="146">
        <v>30</v>
      </c>
      <c r="R45" s="94">
        <f t="shared" si="1"/>
        <v>100.49048459878361</v>
      </c>
    </row>
    <row r="46" spans="2:18" x14ac:dyDescent="0.2">
      <c r="B46" s="52" t="s">
        <v>2</v>
      </c>
      <c r="C46" s="19">
        <v>1.5125</v>
      </c>
      <c r="D46" s="20">
        <v>2.375</v>
      </c>
      <c r="E46" s="21">
        <v>3.8875000000000002</v>
      </c>
      <c r="F46" s="60">
        <v>1.9225000000000001</v>
      </c>
      <c r="G46" s="22">
        <v>1.9025000000000001</v>
      </c>
      <c r="H46" s="22">
        <v>0.90500000000000003</v>
      </c>
      <c r="I46" s="25">
        <v>0.6</v>
      </c>
      <c r="J46" s="21">
        <v>5.33</v>
      </c>
      <c r="K46" s="60">
        <v>1.375</v>
      </c>
      <c r="L46" s="22">
        <v>0.96499999999999997</v>
      </c>
      <c r="M46" s="22">
        <v>0.87749999999999995</v>
      </c>
      <c r="N46" s="25">
        <v>0.34499999999999997</v>
      </c>
      <c r="O46" s="21">
        <v>3.5625</v>
      </c>
      <c r="P46" s="21">
        <v>12.78</v>
      </c>
      <c r="Q46" s="81">
        <v>16.25</v>
      </c>
      <c r="R46" s="94">
        <f t="shared" si="1"/>
        <v>100.29429075927017</v>
      </c>
    </row>
    <row r="47" spans="2:18" x14ac:dyDescent="0.2">
      <c r="B47" s="52" t="s">
        <v>121</v>
      </c>
      <c r="C47" s="53">
        <v>1.4650000000000001</v>
      </c>
      <c r="D47" s="54">
        <v>2.42</v>
      </c>
      <c r="E47" s="101">
        <v>3.8849999999999998</v>
      </c>
      <c r="F47" s="77">
        <v>1.8325</v>
      </c>
      <c r="G47" s="99">
        <v>1.9750000000000001</v>
      </c>
      <c r="H47" s="99">
        <v>0.99750000000000005</v>
      </c>
      <c r="I47" s="163">
        <v>0.6</v>
      </c>
      <c r="J47" s="101">
        <v>5.4050000000000002</v>
      </c>
      <c r="K47" s="77">
        <v>1.425</v>
      </c>
      <c r="L47" s="99">
        <v>0.94499999999999995</v>
      </c>
      <c r="M47" s="99">
        <v>0.87</v>
      </c>
      <c r="N47" s="163">
        <v>0.25</v>
      </c>
      <c r="O47" s="101">
        <v>3.49</v>
      </c>
      <c r="P47" s="101">
        <v>12.78</v>
      </c>
      <c r="Q47" s="146">
        <v>13.75</v>
      </c>
      <c r="R47" s="94">
        <f t="shared" si="1"/>
        <v>100.29429075927017</v>
      </c>
    </row>
    <row r="48" spans="2:18" x14ac:dyDescent="0.2">
      <c r="B48" s="52" t="s">
        <v>7</v>
      </c>
      <c r="C48" s="53">
        <v>1.4075</v>
      </c>
      <c r="D48" s="54">
        <v>2.1025</v>
      </c>
      <c r="E48" s="101">
        <v>3.51</v>
      </c>
      <c r="F48" s="77">
        <v>2.0525000000000002</v>
      </c>
      <c r="G48" s="99">
        <v>1.8875</v>
      </c>
      <c r="H48" s="99">
        <v>1.07</v>
      </c>
      <c r="I48" s="163">
        <v>0.57999999999999996</v>
      </c>
      <c r="J48" s="101">
        <v>5.59</v>
      </c>
      <c r="K48" s="77">
        <v>1.5049999999999999</v>
      </c>
      <c r="L48" s="99">
        <v>0.97499999999999998</v>
      </c>
      <c r="M48" s="99">
        <v>0.89</v>
      </c>
      <c r="N48" s="163">
        <v>0.27250000000000002</v>
      </c>
      <c r="O48" s="101">
        <v>3.6425000000000001</v>
      </c>
      <c r="P48" s="101">
        <v>12.7425</v>
      </c>
      <c r="Q48" s="146">
        <v>30</v>
      </c>
      <c r="R48" s="94">
        <f t="shared" si="1"/>
        <v>100</v>
      </c>
    </row>
    <row r="49" spans="2:29" x14ac:dyDescent="0.2">
      <c r="B49" s="52" t="s">
        <v>115</v>
      </c>
      <c r="C49" s="19">
        <v>1.5349999999999999</v>
      </c>
      <c r="D49" s="20">
        <v>2.38</v>
      </c>
      <c r="E49" s="21">
        <v>3.915</v>
      </c>
      <c r="F49" s="60">
        <v>1.8625</v>
      </c>
      <c r="G49" s="22">
        <v>1.83</v>
      </c>
      <c r="H49" s="22">
        <v>1.0774999999999999</v>
      </c>
      <c r="I49" s="25">
        <v>0.64249999999999996</v>
      </c>
      <c r="J49" s="21">
        <v>5.4124999999999996</v>
      </c>
      <c r="K49" s="60">
        <v>1.3325</v>
      </c>
      <c r="L49" s="22">
        <v>0.95499999999999996</v>
      </c>
      <c r="M49" s="22">
        <v>0.84</v>
      </c>
      <c r="N49" s="25">
        <v>0.27500000000000002</v>
      </c>
      <c r="O49" s="21">
        <v>3.4024999999999999</v>
      </c>
      <c r="P49" s="21">
        <v>12.73</v>
      </c>
      <c r="Q49" s="81">
        <v>17.5</v>
      </c>
      <c r="R49" s="94">
        <f t="shared" si="1"/>
        <v>99.901903080243287</v>
      </c>
    </row>
    <row r="50" spans="2:29" x14ac:dyDescent="0.2">
      <c r="B50" s="52" t="s">
        <v>114</v>
      </c>
      <c r="C50" s="19">
        <v>1.67</v>
      </c>
      <c r="D50" s="20">
        <v>2.5924999999999998</v>
      </c>
      <c r="E50" s="21">
        <v>4.2625000000000002</v>
      </c>
      <c r="F50" s="60">
        <v>1.8374999999999999</v>
      </c>
      <c r="G50" s="22">
        <v>1.595</v>
      </c>
      <c r="H50" s="22">
        <v>0.76500000000000001</v>
      </c>
      <c r="I50" s="25">
        <v>0.54500000000000004</v>
      </c>
      <c r="J50" s="21">
        <v>4.7424999999999997</v>
      </c>
      <c r="K50" s="60">
        <v>1.22</v>
      </c>
      <c r="L50" s="22">
        <v>0.98499999999999999</v>
      </c>
      <c r="M50" s="22">
        <v>0.79249999999999998</v>
      </c>
      <c r="N50" s="25">
        <v>0.21249999999999999</v>
      </c>
      <c r="O50" s="21">
        <v>3.21</v>
      </c>
      <c r="P50" s="21">
        <v>12.215</v>
      </c>
      <c r="Q50" s="81">
        <v>20</v>
      </c>
      <c r="R50" s="94">
        <f t="shared" si="1"/>
        <v>95.860309986266429</v>
      </c>
    </row>
    <row r="51" spans="2:29" x14ac:dyDescent="0.2">
      <c r="B51" s="52"/>
      <c r="C51" s="182"/>
      <c r="D51" s="183"/>
      <c r="E51" s="172"/>
      <c r="F51" s="227"/>
      <c r="G51" s="167"/>
      <c r="H51" s="167"/>
      <c r="I51" s="223"/>
      <c r="J51" s="172"/>
      <c r="K51" s="227"/>
      <c r="L51" s="167"/>
      <c r="M51" s="167"/>
      <c r="N51" s="223"/>
      <c r="O51" s="172"/>
      <c r="P51" s="172"/>
      <c r="Q51" s="172"/>
      <c r="R51" s="195"/>
    </row>
    <row r="52" spans="2:29" x14ac:dyDescent="0.2">
      <c r="B52" s="52" t="s">
        <v>11</v>
      </c>
      <c r="C52" s="77">
        <v>1.5723259999999999</v>
      </c>
      <c r="D52" s="54">
        <v>2.3774999999999999</v>
      </c>
      <c r="E52" s="101">
        <v>3.9498259999999998</v>
      </c>
      <c r="F52" s="77">
        <v>1.9689289999999999</v>
      </c>
      <c r="G52" s="99">
        <v>1.9356679999999999</v>
      </c>
      <c r="H52" s="99">
        <v>1.0453570000000001</v>
      </c>
      <c r="I52" s="163">
        <v>0.62845200000000001</v>
      </c>
      <c r="J52" s="101">
        <v>5.5784060000000002</v>
      </c>
      <c r="K52" s="77">
        <v>1.4382140000000001</v>
      </c>
      <c r="L52" s="99">
        <v>1.0072620000000001</v>
      </c>
      <c r="M52" s="99">
        <v>0.89749999999999996</v>
      </c>
      <c r="N52" s="163">
        <v>0.28476200000000002</v>
      </c>
      <c r="O52" s="101">
        <v>3.6277379999999999</v>
      </c>
      <c r="P52" s="101">
        <v>13.155950000000001</v>
      </c>
      <c r="Q52" s="146">
        <v>22.619050000000001</v>
      </c>
      <c r="R52" s="195"/>
      <c r="S52" s="44"/>
      <c r="T52" s="44"/>
      <c r="U52" s="44"/>
      <c r="V52" s="44"/>
      <c r="W52" s="46"/>
      <c r="X52" s="46"/>
      <c r="Y52" s="46"/>
      <c r="Z52" s="46"/>
      <c r="AA52" s="46"/>
      <c r="AB52" s="46"/>
      <c r="AC52" s="46"/>
    </row>
    <row r="53" spans="2:29" x14ac:dyDescent="0.2">
      <c r="B53" s="52" t="s">
        <v>12</v>
      </c>
      <c r="C53" s="77">
        <v>0.26600000000000001</v>
      </c>
      <c r="D53" s="54">
        <v>0.35039999999999999</v>
      </c>
      <c r="E53" s="101">
        <v>0.45519999999999999</v>
      </c>
      <c r="F53" s="77">
        <v>0.73250000000000004</v>
      </c>
      <c r="G53" s="99">
        <v>0.36380000000000001</v>
      </c>
      <c r="H53" s="99">
        <v>0.15890000000000001</v>
      </c>
      <c r="I53" s="163">
        <v>0.1027</v>
      </c>
      <c r="J53" s="101">
        <v>0.79449999999999998</v>
      </c>
      <c r="K53" s="77">
        <v>0.40089999999999998</v>
      </c>
      <c r="L53" s="99">
        <v>0.2167</v>
      </c>
      <c r="M53" s="99">
        <v>0.185</v>
      </c>
      <c r="N53" s="163">
        <v>0.13059999999999999</v>
      </c>
      <c r="O53" s="101">
        <v>0.67600000000000005</v>
      </c>
      <c r="P53" s="101">
        <v>1.1415999999999999</v>
      </c>
      <c r="Q53" s="146">
        <v>18.513999999999999</v>
      </c>
      <c r="R53" s="195"/>
      <c r="S53" s="44"/>
      <c r="T53" s="44"/>
      <c r="U53" s="44"/>
      <c r="V53" s="44"/>
      <c r="W53" s="46"/>
      <c r="X53" s="46"/>
      <c r="Y53" s="46"/>
      <c r="Z53" s="46"/>
      <c r="AA53" s="46"/>
      <c r="AB53" s="46"/>
      <c r="AC53" s="46"/>
    </row>
    <row r="54" spans="2:29" ht="10.5" thickBot="1" x14ac:dyDescent="0.25">
      <c r="B54" s="55" t="s">
        <v>13</v>
      </c>
      <c r="C54" s="78">
        <v>11.95903</v>
      </c>
      <c r="D54" s="57">
        <v>10.419309999999999</v>
      </c>
      <c r="E54" s="102">
        <v>8.1471789999999995</v>
      </c>
      <c r="F54" s="78">
        <v>26.303719999999998</v>
      </c>
      <c r="G54" s="100">
        <v>13.28675</v>
      </c>
      <c r="H54" s="100">
        <v>10.748100000000001</v>
      </c>
      <c r="I54" s="136">
        <v>11.54857</v>
      </c>
      <c r="J54" s="102">
        <v>10.069649999999999</v>
      </c>
      <c r="K54" s="78">
        <v>19.707339999999999</v>
      </c>
      <c r="L54" s="100">
        <v>15.208349999999999</v>
      </c>
      <c r="M54" s="100">
        <v>14.57225</v>
      </c>
      <c r="N54" s="136">
        <v>32.425339999999998</v>
      </c>
      <c r="O54" s="102">
        <v>13.17404</v>
      </c>
      <c r="P54" s="102">
        <v>6.1350759999999998</v>
      </c>
      <c r="Q54" s="102">
        <v>57.86842</v>
      </c>
      <c r="R54" s="196"/>
      <c r="S54" s="44"/>
      <c r="T54" s="44"/>
      <c r="U54" s="44"/>
      <c r="V54" s="44"/>
      <c r="W54" s="46"/>
      <c r="X54" s="46"/>
      <c r="Y54" s="46"/>
      <c r="Z54" s="46"/>
      <c r="AA54" s="46"/>
      <c r="AB54" s="46"/>
      <c r="AC54" s="46"/>
    </row>
    <row r="55" spans="2:29" ht="11.25" customHeight="1" thickBot="1" x14ac:dyDescent="0.25">
      <c r="B55" s="311" t="s">
        <v>233</v>
      </c>
      <c r="C55" s="312"/>
      <c r="D55" s="312"/>
      <c r="E55" s="312"/>
      <c r="F55" s="312"/>
      <c r="G55" s="312"/>
      <c r="H55" s="312"/>
      <c r="I55" s="312"/>
      <c r="J55" s="312"/>
      <c r="K55" s="312"/>
      <c r="L55" s="312"/>
      <c r="M55" s="312"/>
      <c r="N55" s="312"/>
      <c r="O55" s="312"/>
      <c r="P55" s="312"/>
      <c r="Q55" s="312"/>
      <c r="R55" s="313"/>
    </row>
  </sheetData>
  <mergeCells count="4">
    <mergeCell ref="B55:R55"/>
    <mergeCell ref="B24:AT24"/>
    <mergeCell ref="B25:AT25"/>
    <mergeCell ref="B26:AT26"/>
  </mergeCells>
  <conditionalFormatting sqref="V2:AE19">
    <cfRule type="colorScale" priority="4">
      <colorScale>
        <cfvo type="min"/>
        <cfvo type="max"/>
        <color theme="9"/>
        <color rgb="FF63BE7B"/>
      </colorScale>
    </cfRule>
  </conditionalFormatting>
  <conditionalFormatting sqref="AI2:AI1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O2:AO19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S2:AS19">
    <cfRule type="colorScale" priority="1">
      <colorScale>
        <cfvo type="min"/>
        <cfvo type="percentile" val="50"/>
        <cfvo type="max"/>
        <color rgb="FF00B050"/>
        <color rgb="FF92D050"/>
        <color rgb="FFFF66FF"/>
      </colorScale>
    </cfRule>
  </conditionalFormatting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AT51"/>
  <sheetViews>
    <sheetView workbookViewId="0">
      <selection activeCell="AJ16" sqref="AJ16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7" width="7.7265625" style="46" customWidth="1"/>
    <col min="18" max="21" width="7.7265625" style="9" customWidth="1"/>
    <col min="22" max="22" width="8.453125" style="9" customWidth="1"/>
    <col min="23" max="50" width="7.7265625" style="9" customWidth="1"/>
    <col min="51" max="257" width="9.1796875" style="9"/>
    <col min="258" max="258" width="3.7265625" style="9" customWidth="1"/>
    <col min="259" max="259" width="30.7265625" style="9" customWidth="1"/>
    <col min="260" max="279" width="6.7265625" style="9" customWidth="1"/>
    <col min="280" max="286" width="5.7265625" style="9" customWidth="1"/>
    <col min="287" max="513" width="9.1796875" style="9"/>
    <col min="514" max="514" width="3.7265625" style="9" customWidth="1"/>
    <col min="515" max="515" width="30.7265625" style="9" customWidth="1"/>
    <col min="516" max="535" width="6.7265625" style="9" customWidth="1"/>
    <col min="536" max="542" width="5.7265625" style="9" customWidth="1"/>
    <col min="543" max="769" width="9.1796875" style="9"/>
    <col min="770" max="770" width="3.7265625" style="9" customWidth="1"/>
    <col min="771" max="771" width="30.7265625" style="9" customWidth="1"/>
    <col min="772" max="791" width="6.7265625" style="9" customWidth="1"/>
    <col min="792" max="798" width="5.7265625" style="9" customWidth="1"/>
    <col min="799" max="1025" width="9.1796875" style="9"/>
    <col min="1026" max="1026" width="3.7265625" style="9" customWidth="1"/>
    <col min="1027" max="1027" width="30.7265625" style="9" customWidth="1"/>
    <col min="1028" max="1047" width="6.7265625" style="9" customWidth="1"/>
    <col min="1048" max="1054" width="5.7265625" style="9" customWidth="1"/>
    <col min="1055" max="1281" width="9.1796875" style="9"/>
    <col min="1282" max="1282" width="3.7265625" style="9" customWidth="1"/>
    <col min="1283" max="1283" width="30.7265625" style="9" customWidth="1"/>
    <col min="1284" max="1303" width="6.7265625" style="9" customWidth="1"/>
    <col min="1304" max="1310" width="5.7265625" style="9" customWidth="1"/>
    <col min="1311" max="1537" width="9.1796875" style="9"/>
    <col min="1538" max="1538" width="3.7265625" style="9" customWidth="1"/>
    <col min="1539" max="1539" width="30.7265625" style="9" customWidth="1"/>
    <col min="1540" max="1559" width="6.7265625" style="9" customWidth="1"/>
    <col min="1560" max="1566" width="5.7265625" style="9" customWidth="1"/>
    <col min="1567" max="1793" width="9.1796875" style="9"/>
    <col min="1794" max="1794" width="3.7265625" style="9" customWidth="1"/>
    <col min="1795" max="1795" width="30.7265625" style="9" customWidth="1"/>
    <col min="1796" max="1815" width="6.7265625" style="9" customWidth="1"/>
    <col min="1816" max="1822" width="5.7265625" style="9" customWidth="1"/>
    <col min="1823" max="2049" width="9.1796875" style="9"/>
    <col min="2050" max="2050" width="3.7265625" style="9" customWidth="1"/>
    <col min="2051" max="2051" width="30.7265625" style="9" customWidth="1"/>
    <col min="2052" max="2071" width="6.7265625" style="9" customWidth="1"/>
    <col min="2072" max="2078" width="5.7265625" style="9" customWidth="1"/>
    <col min="2079" max="2305" width="9.1796875" style="9"/>
    <col min="2306" max="2306" width="3.7265625" style="9" customWidth="1"/>
    <col min="2307" max="2307" width="30.7265625" style="9" customWidth="1"/>
    <col min="2308" max="2327" width="6.7265625" style="9" customWidth="1"/>
    <col min="2328" max="2334" width="5.7265625" style="9" customWidth="1"/>
    <col min="2335" max="2561" width="9.1796875" style="9"/>
    <col min="2562" max="2562" width="3.7265625" style="9" customWidth="1"/>
    <col min="2563" max="2563" width="30.7265625" style="9" customWidth="1"/>
    <col min="2564" max="2583" width="6.7265625" style="9" customWidth="1"/>
    <col min="2584" max="2590" width="5.7265625" style="9" customWidth="1"/>
    <col min="2591" max="2817" width="9.1796875" style="9"/>
    <col min="2818" max="2818" width="3.7265625" style="9" customWidth="1"/>
    <col min="2819" max="2819" width="30.7265625" style="9" customWidth="1"/>
    <col min="2820" max="2839" width="6.7265625" style="9" customWidth="1"/>
    <col min="2840" max="2846" width="5.7265625" style="9" customWidth="1"/>
    <col min="2847" max="3073" width="9.1796875" style="9"/>
    <col min="3074" max="3074" width="3.7265625" style="9" customWidth="1"/>
    <col min="3075" max="3075" width="30.7265625" style="9" customWidth="1"/>
    <col min="3076" max="3095" width="6.7265625" style="9" customWidth="1"/>
    <col min="3096" max="3102" width="5.7265625" style="9" customWidth="1"/>
    <col min="3103" max="3329" width="9.1796875" style="9"/>
    <col min="3330" max="3330" width="3.7265625" style="9" customWidth="1"/>
    <col min="3331" max="3331" width="30.7265625" style="9" customWidth="1"/>
    <col min="3332" max="3351" width="6.7265625" style="9" customWidth="1"/>
    <col min="3352" max="3358" width="5.7265625" style="9" customWidth="1"/>
    <col min="3359" max="3585" width="9.1796875" style="9"/>
    <col min="3586" max="3586" width="3.7265625" style="9" customWidth="1"/>
    <col min="3587" max="3587" width="30.7265625" style="9" customWidth="1"/>
    <col min="3588" max="3607" width="6.7265625" style="9" customWidth="1"/>
    <col min="3608" max="3614" width="5.7265625" style="9" customWidth="1"/>
    <col min="3615" max="3841" width="9.1796875" style="9"/>
    <col min="3842" max="3842" width="3.7265625" style="9" customWidth="1"/>
    <col min="3843" max="3843" width="30.7265625" style="9" customWidth="1"/>
    <col min="3844" max="3863" width="6.7265625" style="9" customWidth="1"/>
    <col min="3864" max="3870" width="5.7265625" style="9" customWidth="1"/>
    <col min="3871" max="4097" width="9.1796875" style="9"/>
    <col min="4098" max="4098" width="3.7265625" style="9" customWidth="1"/>
    <col min="4099" max="4099" width="30.7265625" style="9" customWidth="1"/>
    <col min="4100" max="4119" width="6.7265625" style="9" customWidth="1"/>
    <col min="4120" max="4126" width="5.7265625" style="9" customWidth="1"/>
    <col min="4127" max="4353" width="9.1796875" style="9"/>
    <col min="4354" max="4354" width="3.7265625" style="9" customWidth="1"/>
    <col min="4355" max="4355" width="30.7265625" style="9" customWidth="1"/>
    <col min="4356" max="4375" width="6.7265625" style="9" customWidth="1"/>
    <col min="4376" max="4382" width="5.7265625" style="9" customWidth="1"/>
    <col min="4383" max="4609" width="9.1796875" style="9"/>
    <col min="4610" max="4610" width="3.7265625" style="9" customWidth="1"/>
    <col min="4611" max="4611" width="30.7265625" style="9" customWidth="1"/>
    <col min="4612" max="4631" width="6.7265625" style="9" customWidth="1"/>
    <col min="4632" max="4638" width="5.7265625" style="9" customWidth="1"/>
    <col min="4639" max="4865" width="9.1796875" style="9"/>
    <col min="4866" max="4866" width="3.7265625" style="9" customWidth="1"/>
    <col min="4867" max="4867" width="30.7265625" style="9" customWidth="1"/>
    <col min="4868" max="4887" width="6.7265625" style="9" customWidth="1"/>
    <col min="4888" max="4894" width="5.7265625" style="9" customWidth="1"/>
    <col min="4895" max="5121" width="9.1796875" style="9"/>
    <col min="5122" max="5122" width="3.7265625" style="9" customWidth="1"/>
    <col min="5123" max="5123" width="30.7265625" style="9" customWidth="1"/>
    <col min="5124" max="5143" width="6.7265625" style="9" customWidth="1"/>
    <col min="5144" max="5150" width="5.7265625" style="9" customWidth="1"/>
    <col min="5151" max="5377" width="9.1796875" style="9"/>
    <col min="5378" max="5378" width="3.7265625" style="9" customWidth="1"/>
    <col min="5379" max="5379" width="30.7265625" style="9" customWidth="1"/>
    <col min="5380" max="5399" width="6.7265625" style="9" customWidth="1"/>
    <col min="5400" max="5406" width="5.7265625" style="9" customWidth="1"/>
    <col min="5407" max="5633" width="9.1796875" style="9"/>
    <col min="5634" max="5634" width="3.7265625" style="9" customWidth="1"/>
    <col min="5635" max="5635" width="30.7265625" style="9" customWidth="1"/>
    <col min="5636" max="5655" width="6.7265625" style="9" customWidth="1"/>
    <col min="5656" max="5662" width="5.7265625" style="9" customWidth="1"/>
    <col min="5663" max="5889" width="9.1796875" style="9"/>
    <col min="5890" max="5890" width="3.7265625" style="9" customWidth="1"/>
    <col min="5891" max="5891" width="30.7265625" style="9" customWidth="1"/>
    <col min="5892" max="5911" width="6.7265625" style="9" customWidth="1"/>
    <col min="5912" max="5918" width="5.7265625" style="9" customWidth="1"/>
    <col min="5919" max="6145" width="9.1796875" style="9"/>
    <col min="6146" max="6146" width="3.7265625" style="9" customWidth="1"/>
    <col min="6147" max="6147" width="30.7265625" style="9" customWidth="1"/>
    <col min="6148" max="6167" width="6.7265625" style="9" customWidth="1"/>
    <col min="6168" max="6174" width="5.7265625" style="9" customWidth="1"/>
    <col min="6175" max="6401" width="9.1796875" style="9"/>
    <col min="6402" max="6402" width="3.7265625" style="9" customWidth="1"/>
    <col min="6403" max="6403" width="30.7265625" style="9" customWidth="1"/>
    <col min="6404" max="6423" width="6.7265625" style="9" customWidth="1"/>
    <col min="6424" max="6430" width="5.7265625" style="9" customWidth="1"/>
    <col min="6431" max="6657" width="9.1796875" style="9"/>
    <col min="6658" max="6658" width="3.7265625" style="9" customWidth="1"/>
    <col min="6659" max="6659" width="30.7265625" style="9" customWidth="1"/>
    <col min="6660" max="6679" width="6.7265625" style="9" customWidth="1"/>
    <col min="6680" max="6686" width="5.7265625" style="9" customWidth="1"/>
    <col min="6687" max="6913" width="9.1796875" style="9"/>
    <col min="6914" max="6914" width="3.7265625" style="9" customWidth="1"/>
    <col min="6915" max="6915" width="30.7265625" style="9" customWidth="1"/>
    <col min="6916" max="6935" width="6.7265625" style="9" customWidth="1"/>
    <col min="6936" max="6942" width="5.7265625" style="9" customWidth="1"/>
    <col min="6943" max="7169" width="9.1796875" style="9"/>
    <col min="7170" max="7170" width="3.7265625" style="9" customWidth="1"/>
    <col min="7171" max="7171" width="30.7265625" style="9" customWidth="1"/>
    <col min="7172" max="7191" width="6.7265625" style="9" customWidth="1"/>
    <col min="7192" max="7198" width="5.7265625" style="9" customWidth="1"/>
    <col min="7199" max="7425" width="9.1796875" style="9"/>
    <col min="7426" max="7426" width="3.7265625" style="9" customWidth="1"/>
    <col min="7427" max="7427" width="30.7265625" style="9" customWidth="1"/>
    <col min="7428" max="7447" width="6.7265625" style="9" customWidth="1"/>
    <col min="7448" max="7454" width="5.7265625" style="9" customWidth="1"/>
    <col min="7455" max="7681" width="9.1796875" style="9"/>
    <col min="7682" max="7682" width="3.7265625" style="9" customWidth="1"/>
    <col min="7683" max="7683" width="30.7265625" style="9" customWidth="1"/>
    <col min="7684" max="7703" width="6.7265625" style="9" customWidth="1"/>
    <col min="7704" max="7710" width="5.7265625" style="9" customWidth="1"/>
    <col min="7711" max="7937" width="9.1796875" style="9"/>
    <col min="7938" max="7938" width="3.7265625" style="9" customWidth="1"/>
    <col min="7939" max="7939" width="30.7265625" style="9" customWidth="1"/>
    <col min="7940" max="7959" width="6.7265625" style="9" customWidth="1"/>
    <col min="7960" max="7966" width="5.7265625" style="9" customWidth="1"/>
    <col min="7967" max="8193" width="9.1796875" style="9"/>
    <col min="8194" max="8194" width="3.7265625" style="9" customWidth="1"/>
    <col min="8195" max="8195" width="30.7265625" style="9" customWidth="1"/>
    <col min="8196" max="8215" width="6.7265625" style="9" customWidth="1"/>
    <col min="8216" max="8222" width="5.7265625" style="9" customWidth="1"/>
    <col min="8223" max="8449" width="9.1796875" style="9"/>
    <col min="8450" max="8450" width="3.7265625" style="9" customWidth="1"/>
    <col min="8451" max="8451" width="30.7265625" style="9" customWidth="1"/>
    <col min="8452" max="8471" width="6.7265625" style="9" customWidth="1"/>
    <col min="8472" max="8478" width="5.7265625" style="9" customWidth="1"/>
    <col min="8479" max="8705" width="9.1796875" style="9"/>
    <col min="8706" max="8706" width="3.7265625" style="9" customWidth="1"/>
    <col min="8707" max="8707" width="30.7265625" style="9" customWidth="1"/>
    <col min="8708" max="8727" width="6.7265625" style="9" customWidth="1"/>
    <col min="8728" max="8734" width="5.7265625" style="9" customWidth="1"/>
    <col min="8735" max="8961" width="9.1796875" style="9"/>
    <col min="8962" max="8962" width="3.7265625" style="9" customWidth="1"/>
    <col min="8963" max="8963" width="30.7265625" style="9" customWidth="1"/>
    <col min="8964" max="8983" width="6.7265625" style="9" customWidth="1"/>
    <col min="8984" max="8990" width="5.7265625" style="9" customWidth="1"/>
    <col min="8991" max="9217" width="9.1796875" style="9"/>
    <col min="9218" max="9218" width="3.7265625" style="9" customWidth="1"/>
    <col min="9219" max="9219" width="30.7265625" style="9" customWidth="1"/>
    <col min="9220" max="9239" width="6.7265625" style="9" customWidth="1"/>
    <col min="9240" max="9246" width="5.7265625" style="9" customWidth="1"/>
    <col min="9247" max="9473" width="9.1796875" style="9"/>
    <col min="9474" max="9474" width="3.7265625" style="9" customWidth="1"/>
    <col min="9475" max="9475" width="30.7265625" style="9" customWidth="1"/>
    <col min="9476" max="9495" width="6.7265625" style="9" customWidth="1"/>
    <col min="9496" max="9502" width="5.7265625" style="9" customWidth="1"/>
    <col min="9503" max="9729" width="9.1796875" style="9"/>
    <col min="9730" max="9730" width="3.7265625" style="9" customWidth="1"/>
    <col min="9731" max="9731" width="30.7265625" style="9" customWidth="1"/>
    <col min="9732" max="9751" width="6.7265625" style="9" customWidth="1"/>
    <col min="9752" max="9758" width="5.7265625" style="9" customWidth="1"/>
    <col min="9759" max="9985" width="9.1796875" style="9"/>
    <col min="9986" max="9986" width="3.7265625" style="9" customWidth="1"/>
    <col min="9987" max="9987" width="30.7265625" style="9" customWidth="1"/>
    <col min="9988" max="10007" width="6.7265625" style="9" customWidth="1"/>
    <col min="10008" max="10014" width="5.7265625" style="9" customWidth="1"/>
    <col min="10015" max="10241" width="9.1796875" style="9"/>
    <col min="10242" max="10242" width="3.7265625" style="9" customWidth="1"/>
    <col min="10243" max="10243" width="30.7265625" style="9" customWidth="1"/>
    <col min="10244" max="10263" width="6.7265625" style="9" customWidth="1"/>
    <col min="10264" max="10270" width="5.7265625" style="9" customWidth="1"/>
    <col min="10271" max="10497" width="9.1796875" style="9"/>
    <col min="10498" max="10498" width="3.7265625" style="9" customWidth="1"/>
    <col min="10499" max="10499" width="30.7265625" style="9" customWidth="1"/>
    <col min="10500" max="10519" width="6.7265625" style="9" customWidth="1"/>
    <col min="10520" max="10526" width="5.7265625" style="9" customWidth="1"/>
    <col min="10527" max="10753" width="9.1796875" style="9"/>
    <col min="10754" max="10754" width="3.7265625" style="9" customWidth="1"/>
    <col min="10755" max="10755" width="30.7265625" style="9" customWidth="1"/>
    <col min="10756" max="10775" width="6.7265625" style="9" customWidth="1"/>
    <col min="10776" max="10782" width="5.7265625" style="9" customWidth="1"/>
    <col min="10783" max="11009" width="9.1796875" style="9"/>
    <col min="11010" max="11010" width="3.7265625" style="9" customWidth="1"/>
    <col min="11011" max="11011" width="30.7265625" style="9" customWidth="1"/>
    <col min="11012" max="11031" width="6.7265625" style="9" customWidth="1"/>
    <col min="11032" max="11038" width="5.7265625" style="9" customWidth="1"/>
    <col min="11039" max="11265" width="9.1796875" style="9"/>
    <col min="11266" max="11266" width="3.7265625" style="9" customWidth="1"/>
    <col min="11267" max="11267" width="30.7265625" style="9" customWidth="1"/>
    <col min="11268" max="11287" width="6.7265625" style="9" customWidth="1"/>
    <col min="11288" max="11294" width="5.7265625" style="9" customWidth="1"/>
    <col min="11295" max="11521" width="9.1796875" style="9"/>
    <col min="11522" max="11522" width="3.7265625" style="9" customWidth="1"/>
    <col min="11523" max="11523" width="30.7265625" style="9" customWidth="1"/>
    <col min="11524" max="11543" width="6.7265625" style="9" customWidth="1"/>
    <col min="11544" max="11550" width="5.7265625" style="9" customWidth="1"/>
    <col min="11551" max="11777" width="9.1796875" style="9"/>
    <col min="11778" max="11778" width="3.7265625" style="9" customWidth="1"/>
    <col min="11779" max="11779" width="30.7265625" style="9" customWidth="1"/>
    <col min="11780" max="11799" width="6.7265625" style="9" customWidth="1"/>
    <col min="11800" max="11806" width="5.7265625" style="9" customWidth="1"/>
    <col min="11807" max="12033" width="9.1796875" style="9"/>
    <col min="12034" max="12034" width="3.7265625" style="9" customWidth="1"/>
    <col min="12035" max="12035" width="30.7265625" style="9" customWidth="1"/>
    <col min="12036" max="12055" width="6.7265625" style="9" customWidth="1"/>
    <col min="12056" max="12062" width="5.7265625" style="9" customWidth="1"/>
    <col min="12063" max="12289" width="9.1796875" style="9"/>
    <col min="12290" max="12290" width="3.7265625" style="9" customWidth="1"/>
    <col min="12291" max="12291" width="30.7265625" style="9" customWidth="1"/>
    <col min="12292" max="12311" width="6.7265625" style="9" customWidth="1"/>
    <col min="12312" max="12318" width="5.7265625" style="9" customWidth="1"/>
    <col min="12319" max="12545" width="9.1796875" style="9"/>
    <col min="12546" max="12546" width="3.7265625" style="9" customWidth="1"/>
    <col min="12547" max="12547" width="30.7265625" style="9" customWidth="1"/>
    <col min="12548" max="12567" width="6.7265625" style="9" customWidth="1"/>
    <col min="12568" max="12574" width="5.7265625" style="9" customWidth="1"/>
    <col min="12575" max="12801" width="9.1796875" style="9"/>
    <col min="12802" max="12802" width="3.7265625" style="9" customWidth="1"/>
    <col min="12803" max="12803" width="30.7265625" style="9" customWidth="1"/>
    <col min="12804" max="12823" width="6.7265625" style="9" customWidth="1"/>
    <col min="12824" max="12830" width="5.7265625" style="9" customWidth="1"/>
    <col min="12831" max="13057" width="9.1796875" style="9"/>
    <col min="13058" max="13058" width="3.7265625" style="9" customWidth="1"/>
    <col min="13059" max="13059" width="30.7265625" style="9" customWidth="1"/>
    <col min="13060" max="13079" width="6.7265625" style="9" customWidth="1"/>
    <col min="13080" max="13086" width="5.7265625" style="9" customWidth="1"/>
    <col min="13087" max="13313" width="9.1796875" style="9"/>
    <col min="13314" max="13314" width="3.7265625" style="9" customWidth="1"/>
    <col min="13315" max="13315" width="30.7265625" style="9" customWidth="1"/>
    <col min="13316" max="13335" width="6.7265625" style="9" customWidth="1"/>
    <col min="13336" max="13342" width="5.7265625" style="9" customWidth="1"/>
    <col min="13343" max="13569" width="9.1796875" style="9"/>
    <col min="13570" max="13570" width="3.7265625" style="9" customWidth="1"/>
    <col min="13571" max="13571" width="30.7265625" style="9" customWidth="1"/>
    <col min="13572" max="13591" width="6.7265625" style="9" customWidth="1"/>
    <col min="13592" max="13598" width="5.7265625" style="9" customWidth="1"/>
    <col min="13599" max="13825" width="9.1796875" style="9"/>
    <col min="13826" max="13826" width="3.7265625" style="9" customWidth="1"/>
    <col min="13827" max="13827" width="30.7265625" style="9" customWidth="1"/>
    <col min="13828" max="13847" width="6.7265625" style="9" customWidth="1"/>
    <col min="13848" max="13854" width="5.7265625" style="9" customWidth="1"/>
    <col min="13855" max="14081" width="9.1796875" style="9"/>
    <col min="14082" max="14082" width="3.7265625" style="9" customWidth="1"/>
    <col min="14083" max="14083" width="30.7265625" style="9" customWidth="1"/>
    <col min="14084" max="14103" width="6.7265625" style="9" customWidth="1"/>
    <col min="14104" max="14110" width="5.7265625" style="9" customWidth="1"/>
    <col min="14111" max="14337" width="9.1796875" style="9"/>
    <col min="14338" max="14338" width="3.7265625" style="9" customWidth="1"/>
    <col min="14339" max="14339" width="30.7265625" style="9" customWidth="1"/>
    <col min="14340" max="14359" width="6.7265625" style="9" customWidth="1"/>
    <col min="14360" max="14366" width="5.7265625" style="9" customWidth="1"/>
    <col min="14367" max="14593" width="9.1796875" style="9"/>
    <col min="14594" max="14594" width="3.7265625" style="9" customWidth="1"/>
    <col min="14595" max="14595" width="30.7265625" style="9" customWidth="1"/>
    <col min="14596" max="14615" width="6.7265625" style="9" customWidth="1"/>
    <col min="14616" max="14622" width="5.7265625" style="9" customWidth="1"/>
    <col min="14623" max="14849" width="9.1796875" style="9"/>
    <col min="14850" max="14850" width="3.7265625" style="9" customWidth="1"/>
    <col min="14851" max="14851" width="30.7265625" style="9" customWidth="1"/>
    <col min="14852" max="14871" width="6.7265625" style="9" customWidth="1"/>
    <col min="14872" max="14878" width="5.7265625" style="9" customWidth="1"/>
    <col min="14879" max="15105" width="9.1796875" style="9"/>
    <col min="15106" max="15106" width="3.7265625" style="9" customWidth="1"/>
    <col min="15107" max="15107" width="30.7265625" style="9" customWidth="1"/>
    <col min="15108" max="15127" width="6.7265625" style="9" customWidth="1"/>
    <col min="15128" max="15134" width="5.7265625" style="9" customWidth="1"/>
    <col min="15135" max="15361" width="9.1796875" style="9"/>
    <col min="15362" max="15362" width="3.7265625" style="9" customWidth="1"/>
    <col min="15363" max="15363" width="30.7265625" style="9" customWidth="1"/>
    <col min="15364" max="15383" width="6.7265625" style="9" customWidth="1"/>
    <col min="15384" max="15390" width="5.7265625" style="9" customWidth="1"/>
    <col min="15391" max="15617" width="9.1796875" style="9"/>
    <col min="15618" max="15618" width="3.7265625" style="9" customWidth="1"/>
    <col min="15619" max="15619" width="30.7265625" style="9" customWidth="1"/>
    <col min="15620" max="15639" width="6.7265625" style="9" customWidth="1"/>
    <col min="15640" max="15646" width="5.7265625" style="9" customWidth="1"/>
    <col min="15647" max="15873" width="9.1796875" style="9"/>
    <col min="15874" max="15874" width="3.7265625" style="9" customWidth="1"/>
    <col min="15875" max="15875" width="30.7265625" style="9" customWidth="1"/>
    <col min="15876" max="15895" width="6.7265625" style="9" customWidth="1"/>
    <col min="15896" max="15902" width="5.7265625" style="9" customWidth="1"/>
    <col min="15903" max="16129" width="9.1796875" style="9"/>
    <col min="16130" max="16130" width="3.7265625" style="9" customWidth="1"/>
    <col min="16131" max="16131" width="30.7265625" style="9" customWidth="1"/>
    <col min="16132" max="16151" width="6.7265625" style="9" customWidth="1"/>
    <col min="16152" max="16158" width="5.7265625" style="9" customWidth="1"/>
    <col min="16159" max="16384" width="9.1796875" style="9"/>
  </cols>
  <sheetData>
    <row r="1" spans="2:34" ht="20.5" thickBot="1" x14ac:dyDescent="0.25">
      <c r="B1" s="47" t="s">
        <v>136</v>
      </c>
      <c r="C1" s="48" t="s">
        <v>193</v>
      </c>
      <c r="D1" s="87" t="s">
        <v>194</v>
      </c>
      <c r="E1" s="96" t="s">
        <v>195</v>
      </c>
      <c r="F1" s="50" t="s">
        <v>151</v>
      </c>
      <c r="G1" s="64" t="s">
        <v>164</v>
      </c>
      <c r="H1" s="87" t="s">
        <v>190</v>
      </c>
      <c r="I1" s="87" t="s">
        <v>191</v>
      </c>
      <c r="J1" s="96" t="s">
        <v>192</v>
      </c>
      <c r="K1" s="64" t="s">
        <v>157</v>
      </c>
      <c r="L1" s="64" t="s">
        <v>272</v>
      </c>
      <c r="M1" s="87" t="s">
        <v>275</v>
      </c>
      <c r="N1" s="96" t="s">
        <v>266</v>
      </c>
      <c r="O1" s="64" t="s">
        <v>267</v>
      </c>
      <c r="P1" s="64" t="s">
        <v>150</v>
      </c>
      <c r="Q1" s="64" t="s">
        <v>85</v>
      </c>
      <c r="R1" s="65" t="s">
        <v>86</v>
      </c>
      <c r="S1" s="65" t="s">
        <v>87</v>
      </c>
      <c r="T1" s="50" t="s">
        <v>88</v>
      </c>
      <c r="U1" s="96" t="s">
        <v>109</v>
      </c>
      <c r="V1" s="87" t="s">
        <v>110</v>
      </c>
      <c r="W1" s="96" t="s">
        <v>107</v>
      </c>
      <c r="X1" s="50" t="s">
        <v>108</v>
      </c>
      <c r="Y1" s="64" t="s">
        <v>273</v>
      </c>
      <c r="Z1" s="87" t="s">
        <v>269</v>
      </c>
      <c r="AA1" s="95" t="s">
        <v>270</v>
      </c>
      <c r="AB1" s="50" t="s">
        <v>271</v>
      </c>
      <c r="AC1" s="50" t="s">
        <v>111</v>
      </c>
      <c r="AD1" s="173" t="s">
        <v>260</v>
      </c>
      <c r="AE1" s="87" t="s">
        <v>261</v>
      </c>
      <c r="AF1" s="87" t="s">
        <v>274</v>
      </c>
      <c r="AG1" s="50" t="s">
        <v>276</v>
      </c>
      <c r="AH1" s="79" t="s">
        <v>220</v>
      </c>
    </row>
    <row r="2" spans="2:34" x14ac:dyDescent="0.2">
      <c r="B2" s="51" t="s">
        <v>80</v>
      </c>
      <c r="C2" s="27">
        <v>0.97250000000000003</v>
      </c>
      <c r="D2" s="30">
        <v>0.55500000000000005</v>
      </c>
      <c r="E2" s="32">
        <v>0.35249999999999998</v>
      </c>
      <c r="F2" s="29">
        <v>1.8825000000000001</v>
      </c>
      <c r="G2" s="62">
        <v>2.0099999999999998</v>
      </c>
      <c r="H2" s="30">
        <v>1.05</v>
      </c>
      <c r="I2" s="30">
        <v>0.39500000000000002</v>
      </c>
      <c r="J2" s="32">
        <v>0.27500000000000002</v>
      </c>
      <c r="K2" s="62">
        <v>3.73</v>
      </c>
      <c r="L2" s="62">
        <v>2.0724999999999998</v>
      </c>
      <c r="M2" s="30">
        <v>0.65500000000000003</v>
      </c>
      <c r="N2" s="32">
        <v>0.52</v>
      </c>
      <c r="O2" s="62">
        <v>3.2475000000000001</v>
      </c>
      <c r="P2" s="62">
        <v>8.8574999999999999</v>
      </c>
      <c r="Q2" s="140">
        <v>72.5</v>
      </c>
      <c r="R2" s="141">
        <v>90</v>
      </c>
      <c r="S2" s="141">
        <v>90</v>
      </c>
      <c r="T2" s="80">
        <v>84.174999999999997</v>
      </c>
      <c r="U2" s="155">
        <v>80</v>
      </c>
      <c r="V2" s="144">
        <v>81.25</v>
      </c>
      <c r="W2" s="155">
        <v>83.75</v>
      </c>
      <c r="X2" s="80">
        <v>81.666666699999993</v>
      </c>
      <c r="Y2" s="140">
        <v>88.75</v>
      </c>
      <c r="Z2" s="144">
        <v>76.25</v>
      </c>
      <c r="AA2" s="137">
        <v>17.5</v>
      </c>
      <c r="AB2" s="80">
        <v>60.8333333</v>
      </c>
      <c r="AC2" s="80">
        <v>5</v>
      </c>
      <c r="AD2" s="177">
        <v>1</v>
      </c>
      <c r="AE2" s="165">
        <v>1</v>
      </c>
      <c r="AF2" s="168">
        <v>1.125</v>
      </c>
      <c r="AG2" s="171">
        <v>1.0416666699999999</v>
      </c>
      <c r="AH2" s="171">
        <f t="shared" ref="AH2:AH9" si="0">P2/P$5*100</f>
        <v>113.19488817891374</v>
      </c>
    </row>
    <row r="3" spans="2:34" x14ac:dyDescent="0.2">
      <c r="B3" s="52" t="s">
        <v>70</v>
      </c>
      <c r="C3" s="19">
        <v>0.9</v>
      </c>
      <c r="D3" s="22">
        <v>0.57750000000000001</v>
      </c>
      <c r="E3" s="24">
        <v>0.34499999999999997</v>
      </c>
      <c r="F3" s="21">
        <v>1.8174999999999999</v>
      </c>
      <c r="G3" s="60">
        <v>1.9125000000000001</v>
      </c>
      <c r="H3" s="22">
        <v>0.9375</v>
      </c>
      <c r="I3" s="22">
        <v>0.42249999999999999</v>
      </c>
      <c r="J3" s="24">
        <v>0.25</v>
      </c>
      <c r="K3" s="60">
        <v>3.5225</v>
      </c>
      <c r="L3" s="60">
        <v>2.0350000000000001</v>
      </c>
      <c r="M3" s="22">
        <v>0.68500000000000005</v>
      </c>
      <c r="N3" s="24">
        <v>0.59750000000000003</v>
      </c>
      <c r="O3" s="60">
        <v>3.3174999999999999</v>
      </c>
      <c r="P3" s="60">
        <v>8.6624999999999996</v>
      </c>
      <c r="Q3" s="83">
        <v>80</v>
      </c>
      <c r="R3" s="142">
        <v>83.75</v>
      </c>
      <c r="S3" s="142">
        <v>88.25</v>
      </c>
      <c r="T3" s="81">
        <v>84</v>
      </c>
      <c r="U3" s="156">
        <v>72.5</v>
      </c>
      <c r="V3" s="88">
        <v>80</v>
      </c>
      <c r="W3" s="156">
        <v>83.75</v>
      </c>
      <c r="X3" s="81">
        <v>78.75</v>
      </c>
      <c r="Y3" s="83">
        <v>90</v>
      </c>
      <c r="Z3" s="88">
        <v>76.25</v>
      </c>
      <c r="AA3" s="91">
        <v>38.75</v>
      </c>
      <c r="AB3" s="81">
        <v>68.333333300000007</v>
      </c>
      <c r="AC3" s="81">
        <v>15</v>
      </c>
      <c r="AD3" s="178">
        <v>1.75</v>
      </c>
      <c r="AE3" s="166">
        <v>1</v>
      </c>
      <c r="AF3" s="169">
        <v>1.375</v>
      </c>
      <c r="AG3" s="94">
        <v>1.375</v>
      </c>
      <c r="AH3" s="94">
        <f t="shared" si="0"/>
        <v>110.70287539936101</v>
      </c>
    </row>
    <row r="4" spans="2:34" x14ac:dyDescent="0.2">
      <c r="B4" s="52" t="s">
        <v>15</v>
      </c>
      <c r="C4" s="19">
        <v>0.97</v>
      </c>
      <c r="D4" s="22">
        <v>0.51</v>
      </c>
      <c r="E4" s="24">
        <v>0.36749999999999999</v>
      </c>
      <c r="F4" s="21">
        <v>1.85</v>
      </c>
      <c r="G4" s="60">
        <v>1.7475000000000001</v>
      </c>
      <c r="H4" s="22">
        <v>1.1100000000000001</v>
      </c>
      <c r="I4" s="22">
        <v>0.3775</v>
      </c>
      <c r="J4" s="24">
        <v>0.26250000000000001</v>
      </c>
      <c r="K4" s="60">
        <v>3.4975000000000001</v>
      </c>
      <c r="L4" s="60">
        <v>1.9225000000000001</v>
      </c>
      <c r="M4" s="22">
        <v>0.73750000000000004</v>
      </c>
      <c r="N4" s="24">
        <v>0.65249999999999997</v>
      </c>
      <c r="O4" s="60">
        <v>3.3125</v>
      </c>
      <c r="P4" s="60">
        <v>8.6575000000000006</v>
      </c>
      <c r="Q4" s="83">
        <v>77.5</v>
      </c>
      <c r="R4" s="142">
        <v>83.75</v>
      </c>
      <c r="S4" s="142">
        <v>86.25</v>
      </c>
      <c r="T4" s="81">
        <v>82.5</v>
      </c>
      <c r="U4" s="156">
        <v>72.5</v>
      </c>
      <c r="V4" s="88">
        <v>77.5</v>
      </c>
      <c r="W4" s="156">
        <v>87.5</v>
      </c>
      <c r="X4" s="81">
        <v>79.166666699999993</v>
      </c>
      <c r="Y4" s="83">
        <v>85</v>
      </c>
      <c r="Z4" s="88">
        <v>76.25</v>
      </c>
      <c r="AA4" s="91">
        <v>18.75</v>
      </c>
      <c r="AB4" s="81">
        <v>60</v>
      </c>
      <c r="AC4" s="81">
        <v>37.5</v>
      </c>
      <c r="AD4" s="178">
        <v>1</v>
      </c>
      <c r="AE4" s="166">
        <v>1.125</v>
      </c>
      <c r="AF4" s="169">
        <v>1.5</v>
      </c>
      <c r="AG4" s="94">
        <v>1.2083333300000001</v>
      </c>
      <c r="AH4" s="94">
        <f t="shared" si="0"/>
        <v>110.63897763578274</v>
      </c>
    </row>
    <row r="5" spans="2:34" x14ac:dyDescent="0.2">
      <c r="B5" s="52" t="s">
        <v>7</v>
      </c>
      <c r="C5" s="19">
        <v>0.91749999999999998</v>
      </c>
      <c r="D5" s="22">
        <v>0.44</v>
      </c>
      <c r="E5" s="24">
        <v>0.3175</v>
      </c>
      <c r="F5" s="21">
        <v>1.675</v>
      </c>
      <c r="G5" s="60">
        <v>1.7625</v>
      </c>
      <c r="H5" s="22">
        <v>0.91</v>
      </c>
      <c r="I5" s="22">
        <v>0.34749999999999998</v>
      </c>
      <c r="J5" s="24">
        <v>0.22</v>
      </c>
      <c r="K5" s="60">
        <v>3.24</v>
      </c>
      <c r="L5" s="60">
        <v>1.7949999999999999</v>
      </c>
      <c r="M5" s="22">
        <v>0.57750000000000001</v>
      </c>
      <c r="N5" s="24">
        <v>0.53749999999999998</v>
      </c>
      <c r="O5" s="60">
        <v>2.91</v>
      </c>
      <c r="P5" s="60">
        <v>7.8250000000000002</v>
      </c>
      <c r="Q5" s="83">
        <v>68.75</v>
      </c>
      <c r="R5" s="142">
        <v>75</v>
      </c>
      <c r="S5" s="142">
        <v>81.25</v>
      </c>
      <c r="T5" s="81">
        <v>75.025000000000006</v>
      </c>
      <c r="U5" s="156">
        <v>60</v>
      </c>
      <c r="V5" s="88">
        <v>67.5</v>
      </c>
      <c r="W5" s="156">
        <v>72.5</v>
      </c>
      <c r="X5" s="81">
        <v>66.666666699999993</v>
      </c>
      <c r="Y5" s="83">
        <v>78.75</v>
      </c>
      <c r="Z5" s="88">
        <v>50</v>
      </c>
      <c r="AA5" s="91">
        <v>16.25</v>
      </c>
      <c r="AB5" s="81">
        <v>48.3333333</v>
      </c>
      <c r="AC5" s="81">
        <v>6.75</v>
      </c>
      <c r="AD5" s="178">
        <v>1</v>
      </c>
      <c r="AE5" s="166">
        <v>1</v>
      </c>
      <c r="AF5" s="169">
        <v>1.375</v>
      </c>
      <c r="AG5" s="94">
        <v>1.125</v>
      </c>
      <c r="AH5" s="94">
        <f t="shared" si="0"/>
        <v>100</v>
      </c>
    </row>
    <row r="6" spans="2:34" x14ac:dyDescent="0.2">
      <c r="B6" s="52" t="s">
        <v>83</v>
      </c>
      <c r="C6" s="19">
        <v>0.79</v>
      </c>
      <c r="D6" s="22">
        <v>0.46750000000000003</v>
      </c>
      <c r="E6" s="24">
        <v>0.32250000000000001</v>
      </c>
      <c r="F6" s="21">
        <v>1.585</v>
      </c>
      <c r="G6" s="60">
        <v>1.6375</v>
      </c>
      <c r="H6" s="22">
        <v>0.85250000000000004</v>
      </c>
      <c r="I6" s="22">
        <v>0.33750000000000002</v>
      </c>
      <c r="J6" s="24">
        <v>0.26500000000000001</v>
      </c>
      <c r="K6" s="60">
        <v>3.0924999999999998</v>
      </c>
      <c r="L6" s="60">
        <v>1.7150000000000001</v>
      </c>
      <c r="M6" s="22">
        <v>0.74250000000000005</v>
      </c>
      <c r="N6" s="24">
        <v>0.56999999999999995</v>
      </c>
      <c r="O6" s="60">
        <v>3.0274999999999999</v>
      </c>
      <c r="P6" s="60">
        <v>7.7</v>
      </c>
      <c r="Q6" s="83">
        <v>60</v>
      </c>
      <c r="R6" s="142">
        <v>72.5</v>
      </c>
      <c r="S6" s="142">
        <v>82.5</v>
      </c>
      <c r="T6" s="81">
        <v>71.650000000000006</v>
      </c>
      <c r="U6" s="156">
        <v>62.5</v>
      </c>
      <c r="V6" s="88">
        <v>62.5</v>
      </c>
      <c r="W6" s="156">
        <v>82.5</v>
      </c>
      <c r="X6" s="81">
        <v>69.166666699999993</v>
      </c>
      <c r="Y6" s="83">
        <v>76.25</v>
      </c>
      <c r="Z6" s="88">
        <v>76.25</v>
      </c>
      <c r="AA6" s="91">
        <v>30</v>
      </c>
      <c r="AB6" s="81">
        <v>60.8333333</v>
      </c>
      <c r="AC6" s="81">
        <v>8.75</v>
      </c>
      <c r="AD6" s="178">
        <v>1.375</v>
      </c>
      <c r="AE6" s="166">
        <v>1</v>
      </c>
      <c r="AF6" s="169">
        <v>1</v>
      </c>
      <c r="AG6" s="94">
        <v>1.125</v>
      </c>
      <c r="AH6" s="94">
        <f t="shared" si="0"/>
        <v>98.402555910543128</v>
      </c>
    </row>
    <row r="7" spans="2:34" x14ac:dyDescent="0.2">
      <c r="B7" s="52" t="s">
        <v>84</v>
      </c>
      <c r="C7" s="19">
        <v>0.9425</v>
      </c>
      <c r="D7" s="22">
        <v>0.52500000000000002</v>
      </c>
      <c r="E7" s="24">
        <v>0.38750000000000001</v>
      </c>
      <c r="F7" s="21">
        <v>1.8574999999999999</v>
      </c>
      <c r="G7" s="60">
        <v>1.0525</v>
      </c>
      <c r="H7" s="22">
        <v>1.0475000000000001</v>
      </c>
      <c r="I7" s="22">
        <v>0.31</v>
      </c>
      <c r="J7" s="24">
        <v>0.2475</v>
      </c>
      <c r="K7" s="60">
        <v>2.6575000000000002</v>
      </c>
      <c r="L7" s="60">
        <v>1.4924999999999999</v>
      </c>
      <c r="M7" s="22">
        <v>0.54500000000000004</v>
      </c>
      <c r="N7" s="24">
        <v>0.42249999999999999</v>
      </c>
      <c r="O7" s="60">
        <v>2.46</v>
      </c>
      <c r="P7" s="60">
        <v>6.9725000000000001</v>
      </c>
      <c r="Q7" s="83">
        <v>75</v>
      </c>
      <c r="R7" s="142">
        <v>76.25</v>
      </c>
      <c r="S7" s="142">
        <v>80</v>
      </c>
      <c r="T7" s="81">
        <v>77.075000000000003</v>
      </c>
      <c r="U7" s="156">
        <v>67.5</v>
      </c>
      <c r="V7" s="88">
        <v>50</v>
      </c>
      <c r="W7" s="156">
        <v>70</v>
      </c>
      <c r="X7" s="81">
        <v>62.5</v>
      </c>
      <c r="Y7" s="83">
        <v>61.25</v>
      </c>
      <c r="Z7" s="88">
        <v>41.25</v>
      </c>
      <c r="AA7" s="91">
        <v>13.75</v>
      </c>
      <c r="AB7" s="81">
        <v>38.75</v>
      </c>
      <c r="AC7" s="81">
        <v>45</v>
      </c>
      <c r="AD7" s="178">
        <v>1.75</v>
      </c>
      <c r="AE7" s="166">
        <v>1.375</v>
      </c>
      <c r="AF7" s="169">
        <v>2.25</v>
      </c>
      <c r="AG7" s="94">
        <v>1.7916666699999999</v>
      </c>
      <c r="AH7" s="94">
        <f t="shared" si="0"/>
        <v>89.105431309904148</v>
      </c>
    </row>
    <row r="8" spans="2:34" x14ac:dyDescent="0.2">
      <c r="B8" s="52" t="s">
        <v>82</v>
      </c>
      <c r="C8" s="19">
        <v>0.99250000000000005</v>
      </c>
      <c r="D8" s="22">
        <v>0.45750000000000002</v>
      </c>
      <c r="E8" s="24">
        <v>0.34</v>
      </c>
      <c r="F8" s="21">
        <v>1.7925</v>
      </c>
      <c r="G8" s="60">
        <v>1.0900000000000001</v>
      </c>
      <c r="H8" s="22">
        <v>0.73</v>
      </c>
      <c r="I8" s="22">
        <v>0.20250000000000001</v>
      </c>
      <c r="J8" s="24">
        <v>0.20499999999999999</v>
      </c>
      <c r="K8" s="60">
        <v>2.2275</v>
      </c>
      <c r="L8" s="60">
        <v>1.76</v>
      </c>
      <c r="M8" s="22">
        <v>0.48</v>
      </c>
      <c r="N8" s="24">
        <v>0.41249999999999998</v>
      </c>
      <c r="O8" s="60">
        <v>2.6524999999999999</v>
      </c>
      <c r="P8" s="60">
        <v>6.67</v>
      </c>
      <c r="Q8" s="83">
        <v>66.25</v>
      </c>
      <c r="R8" s="142">
        <v>75</v>
      </c>
      <c r="S8" s="142">
        <v>80.75</v>
      </c>
      <c r="T8" s="81">
        <v>74</v>
      </c>
      <c r="U8" s="156">
        <v>52.5</v>
      </c>
      <c r="V8" s="88">
        <v>45</v>
      </c>
      <c r="W8" s="156">
        <v>72.5</v>
      </c>
      <c r="X8" s="81">
        <v>56.6666667</v>
      </c>
      <c r="Y8" s="83">
        <v>78.75</v>
      </c>
      <c r="Z8" s="88">
        <v>32.5</v>
      </c>
      <c r="AA8" s="91">
        <v>6.25</v>
      </c>
      <c r="AB8" s="81">
        <v>39.1666667</v>
      </c>
      <c r="AC8" s="81">
        <v>68.75</v>
      </c>
      <c r="AD8" s="178">
        <v>3.25</v>
      </c>
      <c r="AE8" s="166">
        <v>3.25</v>
      </c>
      <c r="AF8" s="169">
        <v>3.875</v>
      </c>
      <c r="AG8" s="94">
        <v>3.4583333299999999</v>
      </c>
      <c r="AH8" s="94">
        <f t="shared" si="0"/>
        <v>85.239616613418519</v>
      </c>
    </row>
    <row r="9" spans="2:34" x14ac:dyDescent="0.2">
      <c r="B9" s="52" t="s">
        <v>81</v>
      </c>
      <c r="C9" s="19">
        <v>0.90749999999999997</v>
      </c>
      <c r="D9" s="22">
        <v>0.38250000000000001</v>
      </c>
      <c r="E9" s="24">
        <v>0.28749999999999998</v>
      </c>
      <c r="F9" s="21">
        <v>1.5825</v>
      </c>
      <c r="G9" s="60">
        <v>1.0774999999999999</v>
      </c>
      <c r="H9" s="22">
        <v>0.66749999999999998</v>
      </c>
      <c r="I9" s="22">
        <v>0.17</v>
      </c>
      <c r="J9" s="24">
        <v>0.13250000000000001</v>
      </c>
      <c r="K9" s="60">
        <v>2.0474999999999999</v>
      </c>
      <c r="L9" s="60">
        <v>1.0674999999999999</v>
      </c>
      <c r="M9" s="22">
        <v>0.32</v>
      </c>
      <c r="N9" s="24">
        <v>0.33</v>
      </c>
      <c r="O9" s="60">
        <v>1.7175</v>
      </c>
      <c r="P9" s="60">
        <v>5.3425000000000002</v>
      </c>
      <c r="Q9" s="83">
        <v>75</v>
      </c>
      <c r="R9" s="142">
        <v>65</v>
      </c>
      <c r="S9" s="142">
        <v>82.5</v>
      </c>
      <c r="T9" s="81">
        <v>74.150000000000006</v>
      </c>
      <c r="U9" s="156">
        <v>32.5</v>
      </c>
      <c r="V9" s="88">
        <v>17.5</v>
      </c>
      <c r="W9" s="156">
        <v>32.5</v>
      </c>
      <c r="X9" s="81">
        <v>27.5</v>
      </c>
      <c r="Y9" s="83">
        <v>35</v>
      </c>
      <c r="Z9" s="88">
        <v>8.75</v>
      </c>
      <c r="AA9" s="91">
        <v>3.5</v>
      </c>
      <c r="AB9" s="81">
        <v>15.75</v>
      </c>
      <c r="AC9" s="81">
        <v>88.75</v>
      </c>
      <c r="AD9" s="178">
        <v>4</v>
      </c>
      <c r="AE9" s="166">
        <v>2.375</v>
      </c>
      <c r="AF9" s="169">
        <v>3.875</v>
      </c>
      <c r="AG9" s="94">
        <v>3.4166666700000001</v>
      </c>
      <c r="AH9" s="94">
        <f t="shared" si="0"/>
        <v>68.274760383386578</v>
      </c>
    </row>
    <row r="10" spans="2:34" x14ac:dyDescent="0.2">
      <c r="B10" s="52"/>
      <c r="C10" s="19"/>
      <c r="D10" s="22"/>
      <c r="E10" s="24"/>
      <c r="F10" s="21"/>
      <c r="G10" s="60"/>
      <c r="H10" s="22"/>
      <c r="I10" s="22"/>
      <c r="J10" s="24"/>
      <c r="K10" s="60"/>
      <c r="L10" s="60"/>
      <c r="M10" s="22"/>
      <c r="N10" s="24"/>
      <c r="O10" s="60"/>
      <c r="P10" s="60"/>
      <c r="Q10" s="60"/>
      <c r="R10" s="23"/>
      <c r="S10" s="23"/>
      <c r="T10" s="21"/>
      <c r="U10" s="24"/>
      <c r="V10" s="22"/>
      <c r="W10" s="24"/>
      <c r="X10" s="21"/>
      <c r="Y10" s="60"/>
      <c r="Z10" s="22"/>
      <c r="AA10" s="25"/>
      <c r="AB10" s="21"/>
      <c r="AC10" s="21"/>
      <c r="AD10" s="118"/>
      <c r="AE10" s="22"/>
      <c r="AF10" s="24"/>
      <c r="AG10" s="21"/>
      <c r="AH10" s="94"/>
    </row>
    <row r="11" spans="2:34" x14ac:dyDescent="0.2">
      <c r="B11" s="52" t="s">
        <v>11</v>
      </c>
      <c r="C11" s="53">
        <v>0.92406299999999997</v>
      </c>
      <c r="D11" s="99">
        <v>0.489375</v>
      </c>
      <c r="E11" s="97">
        <v>0.34</v>
      </c>
      <c r="F11" s="101">
        <v>1.7553129999999999</v>
      </c>
      <c r="G11" s="77">
        <v>1.5362499999999999</v>
      </c>
      <c r="H11" s="99">
        <v>0.91312499999999996</v>
      </c>
      <c r="I11" s="99">
        <v>0.32031300000000001</v>
      </c>
      <c r="J11" s="97">
        <v>0.23218800000000001</v>
      </c>
      <c r="K11" s="77">
        <v>3.0018750000000001</v>
      </c>
      <c r="L11" s="77">
        <v>1.7324999999999999</v>
      </c>
      <c r="M11" s="99">
        <v>0.59281300000000003</v>
      </c>
      <c r="N11" s="97">
        <v>0.50531300000000001</v>
      </c>
      <c r="O11" s="77">
        <v>2.8306249999999999</v>
      </c>
      <c r="P11" s="77">
        <v>7.5859379999999996</v>
      </c>
      <c r="Q11" s="139">
        <v>71.875</v>
      </c>
      <c r="R11" s="143">
        <v>77.65625</v>
      </c>
      <c r="S11" s="143">
        <v>83.9375</v>
      </c>
      <c r="T11" s="146">
        <v>77.821879999999993</v>
      </c>
      <c r="U11" s="164">
        <v>62.5</v>
      </c>
      <c r="V11" s="145">
        <v>60.15625</v>
      </c>
      <c r="W11" s="164">
        <v>73.125</v>
      </c>
      <c r="X11" s="146">
        <v>65.260419999999996</v>
      </c>
      <c r="Y11" s="139">
        <v>74.21875</v>
      </c>
      <c r="Z11" s="145">
        <v>54.6875</v>
      </c>
      <c r="AA11" s="138">
        <v>18.09375</v>
      </c>
      <c r="AB11" s="146">
        <v>49</v>
      </c>
      <c r="AC11" s="146">
        <v>34.4375</v>
      </c>
      <c r="AD11" s="179">
        <v>1.890625</v>
      </c>
      <c r="AE11" s="167">
        <v>1.515625</v>
      </c>
      <c r="AF11" s="170">
        <v>2.046875</v>
      </c>
      <c r="AG11" s="172">
        <v>1.8177080000000001</v>
      </c>
      <c r="AH11" s="94"/>
    </row>
    <row r="12" spans="2:34" x14ac:dyDescent="0.2">
      <c r="B12" s="52" t="s">
        <v>12</v>
      </c>
      <c r="C12" s="53">
        <v>0.17430000000000001</v>
      </c>
      <c r="D12" s="99">
        <v>0.1462</v>
      </c>
      <c r="E12" s="97">
        <v>0.1241</v>
      </c>
      <c r="F12" s="101">
        <v>0.32819999999999999</v>
      </c>
      <c r="G12" s="77">
        <v>0.37369999999999998</v>
      </c>
      <c r="H12" s="99">
        <v>0.13780000000000001</v>
      </c>
      <c r="I12" s="99">
        <v>7.2499999999999995E-2</v>
      </c>
      <c r="J12" s="97">
        <v>4.7E-2</v>
      </c>
      <c r="K12" s="77">
        <v>0.5403</v>
      </c>
      <c r="L12" s="77">
        <v>0.30559999999999998</v>
      </c>
      <c r="M12" s="99">
        <v>8.0199999999999994E-2</v>
      </c>
      <c r="N12" s="97">
        <v>0.15049999999999999</v>
      </c>
      <c r="O12" s="77">
        <v>0.4128</v>
      </c>
      <c r="P12" s="77">
        <v>0.754</v>
      </c>
      <c r="Q12" s="139">
        <v>19.600999999999999</v>
      </c>
      <c r="R12" s="143">
        <v>12.598000000000001</v>
      </c>
      <c r="S12" s="143">
        <v>16.734999999999999</v>
      </c>
      <c r="T12" s="146">
        <v>10.215999999999999</v>
      </c>
      <c r="U12" s="164">
        <v>20.405999999999999</v>
      </c>
      <c r="V12" s="145">
        <v>22.657</v>
      </c>
      <c r="W12" s="164">
        <v>20.056000000000001</v>
      </c>
      <c r="X12" s="146">
        <v>18.834</v>
      </c>
      <c r="Y12" s="139">
        <v>16.375</v>
      </c>
      <c r="Z12" s="145">
        <v>23.925999999999998</v>
      </c>
      <c r="AA12" s="138">
        <v>16.82</v>
      </c>
      <c r="AB12" s="146">
        <v>12.26</v>
      </c>
      <c r="AC12" s="146">
        <v>28.279</v>
      </c>
      <c r="AD12" s="179">
        <v>0.95130000000000003</v>
      </c>
      <c r="AE12" s="167">
        <v>0.58750000000000002</v>
      </c>
      <c r="AF12" s="170">
        <v>0.52380000000000004</v>
      </c>
      <c r="AG12" s="172">
        <v>0.43659999999999999</v>
      </c>
      <c r="AH12" s="94"/>
    </row>
    <row r="13" spans="2:34" ht="10.5" thickBot="1" x14ac:dyDescent="0.25">
      <c r="B13" s="181" t="s">
        <v>13</v>
      </c>
      <c r="C13" s="197">
        <v>12.82986</v>
      </c>
      <c r="D13" s="198">
        <v>20.309170000000002</v>
      </c>
      <c r="E13" s="199">
        <v>24.816009999999999</v>
      </c>
      <c r="F13" s="200">
        <v>12.71527</v>
      </c>
      <c r="G13" s="201">
        <v>16.54102</v>
      </c>
      <c r="H13" s="198">
        <v>10.26394</v>
      </c>
      <c r="I13" s="198">
        <v>15.38373</v>
      </c>
      <c r="J13" s="199">
        <v>13.76966</v>
      </c>
      <c r="K13" s="201">
        <v>12.239660000000001</v>
      </c>
      <c r="L13" s="201">
        <v>11.99474</v>
      </c>
      <c r="M13" s="198">
        <v>9.201962</v>
      </c>
      <c r="N13" s="199">
        <v>20.251550000000002</v>
      </c>
      <c r="O13" s="201">
        <v>9.9177219999999995</v>
      </c>
      <c r="P13" s="201">
        <v>6.7589740000000003</v>
      </c>
      <c r="Q13" s="201">
        <v>18.545549999999999</v>
      </c>
      <c r="R13" s="205">
        <v>11.03246</v>
      </c>
      <c r="S13" s="205">
        <v>13.55841</v>
      </c>
      <c r="T13" s="200">
        <v>8.9273559999999996</v>
      </c>
      <c r="U13" s="199">
        <v>22.202529999999999</v>
      </c>
      <c r="V13" s="198">
        <v>25.61232</v>
      </c>
      <c r="W13" s="199">
        <v>18.6511</v>
      </c>
      <c r="X13" s="200">
        <v>19.625800000000002</v>
      </c>
      <c r="Y13" s="201">
        <v>15.00339</v>
      </c>
      <c r="Z13" s="198">
        <v>29.751940000000001</v>
      </c>
      <c r="AA13" s="219">
        <v>63.215449999999997</v>
      </c>
      <c r="AB13" s="200">
        <v>17.01474</v>
      </c>
      <c r="AC13" s="200">
        <v>55.842889999999997</v>
      </c>
      <c r="AD13" s="204">
        <v>34.218130000000002</v>
      </c>
      <c r="AE13" s="198">
        <v>26.35859</v>
      </c>
      <c r="AF13" s="199">
        <v>17.400880000000001</v>
      </c>
      <c r="AG13" s="200">
        <v>16.335609999999999</v>
      </c>
      <c r="AH13" s="202"/>
    </row>
    <row r="14" spans="2:34" ht="11.25" customHeight="1" x14ac:dyDescent="0.2">
      <c r="B14" s="305" t="s">
        <v>233</v>
      </c>
      <c r="C14" s="306"/>
      <c r="D14" s="306"/>
      <c r="E14" s="306"/>
      <c r="F14" s="306"/>
      <c r="G14" s="306"/>
      <c r="H14" s="306"/>
      <c r="I14" s="306"/>
      <c r="J14" s="306"/>
      <c r="K14" s="306"/>
      <c r="L14" s="306"/>
      <c r="M14" s="306"/>
      <c r="N14" s="306"/>
      <c r="O14" s="306"/>
      <c r="P14" s="306"/>
      <c r="Q14" s="306"/>
      <c r="R14" s="306"/>
      <c r="S14" s="306"/>
      <c r="T14" s="306"/>
      <c r="U14" s="306"/>
      <c r="V14" s="306"/>
      <c r="W14" s="306"/>
      <c r="X14" s="306"/>
      <c r="Y14" s="306"/>
      <c r="Z14" s="306"/>
      <c r="AA14" s="306"/>
      <c r="AB14" s="306"/>
      <c r="AC14" s="306"/>
      <c r="AD14" s="306"/>
      <c r="AE14" s="306"/>
      <c r="AF14" s="306"/>
      <c r="AG14" s="306"/>
      <c r="AH14" s="307"/>
    </row>
    <row r="15" spans="2:34" ht="11.25" customHeight="1" x14ac:dyDescent="0.2">
      <c r="B15" s="308" t="s">
        <v>137</v>
      </c>
      <c r="C15" s="309"/>
      <c r="D15" s="309"/>
      <c r="E15" s="309"/>
      <c r="F15" s="309"/>
      <c r="G15" s="309"/>
      <c r="H15" s="309"/>
      <c r="I15" s="309"/>
      <c r="J15" s="309"/>
      <c r="K15" s="309"/>
      <c r="L15" s="309"/>
      <c r="M15" s="309"/>
      <c r="N15" s="309"/>
      <c r="O15" s="309"/>
      <c r="P15" s="309"/>
      <c r="Q15" s="309"/>
      <c r="R15" s="309"/>
      <c r="S15" s="309"/>
      <c r="T15" s="309"/>
      <c r="U15" s="309"/>
      <c r="V15" s="309"/>
      <c r="W15" s="309"/>
      <c r="X15" s="309"/>
      <c r="Y15" s="309"/>
      <c r="Z15" s="309"/>
      <c r="AA15" s="309"/>
      <c r="AB15" s="309"/>
      <c r="AC15" s="309"/>
      <c r="AD15" s="309"/>
      <c r="AE15" s="309"/>
      <c r="AF15" s="309"/>
      <c r="AG15" s="309"/>
      <c r="AH15" s="310"/>
    </row>
    <row r="16" spans="2:34" ht="21.75" customHeight="1" thickBot="1" x14ac:dyDescent="0.25">
      <c r="B16" s="314" t="s">
        <v>318</v>
      </c>
      <c r="C16" s="315"/>
      <c r="D16" s="315"/>
      <c r="E16" s="315"/>
      <c r="F16" s="315"/>
      <c r="G16" s="315"/>
      <c r="H16" s="315"/>
      <c r="I16" s="315"/>
      <c r="J16" s="315"/>
      <c r="K16" s="315"/>
      <c r="L16" s="315"/>
      <c r="M16" s="315"/>
      <c r="N16" s="315"/>
      <c r="O16" s="315"/>
      <c r="P16" s="315"/>
      <c r="Q16" s="315"/>
      <c r="R16" s="315"/>
      <c r="S16" s="315"/>
      <c r="T16" s="315"/>
      <c r="U16" s="315"/>
      <c r="V16" s="315"/>
      <c r="W16" s="315"/>
      <c r="X16" s="315"/>
      <c r="Y16" s="315"/>
      <c r="Z16" s="315"/>
      <c r="AA16" s="315"/>
      <c r="AB16" s="315"/>
      <c r="AC16" s="315"/>
      <c r="AD16" s="315"/>
      <c r="AE16" s="315"/>
      <c r="AF16" s="315"/>
      <c r="AG16" s="315"/>
      <c r="AH16" s="316"/>
    </row>
    <row r="17" spans="2:46" ht="11.25" customHeight="1" x14ac:dyDescent="0.2">
      <c r="B17" s="162"/>
      <c r="C17" s="162"/>
      <c r="D17" s="162"/>
      <c r="E17" s="162"/>
      <c r="F17" s="162"/>
      <c r="G17" s="162"/>
      <c r="H17" s="162"/>
      <c r="I17" s="162"/>
      <c r="J17" s="162"/>
      <c r="K17" s="162"/>
      <c r="L17" s="162"/>
      <c r="M17" s="162"/>
      <c r="N17" s="162"/>
      <c r="O17" s="162"/>
      <c r="P17" s="162"/>
      <c r="Q17" s="162"/>
      <c r="R17" s="162"/>
      <c r="S17" s="162"/>
      <c r="T17" s="162"/>
      <c r="U17" s="162"/>
      <c r="V17" s="162"/>
      <c r="W17" s="162"/>
      <c r="X17" s="162"/>
      <c r="Y17" s="162"/>
    </row>
    <row r="18" spans="2:46" ht="10.5" thickBot="1" x14ac:dyDescent="0.25">
      <c r="B18" s="161"/>
      <c r="C18" s="135"/>
      <c r="D18" s="180"/>
      <c r="E18" s="135"/>
      <c r="F18" s="135"/>
      <c r="G18" s="135"/>
      <c r="H18" s="46"/>
      <c r="I18" s="46"/>
      <c r="J18" s="46"/>
      <c r="M18" s="9"/>
      <c r="N18" s="9"/>
      <c r="O18" s="9"/>
      <c r="P18" s="9"/>
      <c r="Q18" s="9"/>
    </row>
    <row r="19" spans="2:46" ht="40.5" thickBot="1" x14ac:dyDescent="0.25">
      <c r="B19" s="47" t="s">
        <v>112</v>
      </c>
      <c r="C19" s="64" t="s">
        <v>164</v>
      </c>
      <c r="D19" s="87" t="s">
        <v>190</v>
      </c>
      <c r="E19" s="87" t="s">
        <v>191</v>
      </c>
      <c r="F19" s="96" t="s">
        <v>192</v>
      </c>
      <c r="G19" s="50" t="s">
        <v>157</v>
      </c>
      <c r="H19" s="64" t="s">
        <v>277</v>
      </c>
      <c r="I19" s="87" t="s">
        <v>264</v>
      </c>
      <c r="J19" s="87" t="s">
        <v>266</v>
      </c>
      <c r="K19" s="96" t="s">
        <v>278</v>
      </c>
      <c r="L19" s="50" t="s">
        <v>267</v>
      </c>
      <c r="M19" s="64" t="s">
        <v>320</v>
      </c>
      <c r="N19" s="87" t="s">
        <v>322</v>
      </c>
      <c r="O19" s="87" t="s">
        <v>323</v>
      </c>
      <c r="P19" s="96" t="s">
        <v>324</v>
      </c>
      <c r="Q19" s="50" t="s">
        <v>321</v>
      </c>
      <c r="R19" s="50" t="s">
        <v>150</v>
      </c>
      <c r="S19" s="173" t="s">
        <v>110</v>
      </c>
      <c r="T19" s="96" t="s">
        <v>107</v>
      </c>
      <c r="U19" s="50" t="s">
        <v>108</v>
      </c>
      <c r="V19" s="96" t="s">
        <v>279</v>
      </c>
      <c r="W19" s="87" t="s">
        <v>269</v>
      </c>
      <c r="X19" s="87" t="s">
        <v>270</v>
      </c>
      <c r="Y19" s="65" t="s">
        <v>280</v>
      </c>
      <c r="Z19" s="50" t="s">
        <v>271</v>
      </c>
      <c r="AA19" s="96" t="s">
        <v>325</v>
      </c>
      <c r="AB19" s="87" t="s">
        <v>326</v>
      </c>
      <c r="AC19" s="87" t="s">
        <v>327</v>
      </c>
      <c r="AD19" s="65" t="s">
        <v>328</v>
      </c>
      <c r="AE19" s="65" t="s">
        <v>386</v>
      </c>
      <c r="AF19" s="50" t="s">
        <v>329</v>
      </c>
      <c r="AG19" s="173" t="s">
        <v>260</v>
      </c>
      <c r="AH19" s="65" t="s">
        <v>261</v>
      </c>
      <c r="AI19" s="65" t="s">
        <v>330</v>
      </c>
      <c r="AJ19" s="49" t="s">
        <v>331</v>
      </c>
      <c r="AK19" s="50" t="s">
        <v>276</v>
      </c>
      <c r="AL19" s="64" t="s">
        <v>281</v>
      </c>
      <c r="AM19" s="87" t="s">
        <v>333</v>
      </c>
      <c r="AN19" s="96" t="s">
        <v>334</v>
      </c>
      <c r="AO19" s="50" t="s">
        <v>337</v>
      </c>
      <c r="AP19" s="64" t="s">
        <v>332</v>
      </c>
      <c r="AQ19" s="87" t="s">
        <v>338</v>
      </c>
      <c r="AR19" s="95" t="s">
        <v>339</v>
      </c>
      <c r="AS19" s="50" t="s">
        <v>340</v>
      </c>
      <c r="AT19" s="79" t="s">
        <v>220</v>
      </c>
    </row>
    <row r="20" spans="2:46" x14ac:dyDescent="0.2">
      <c r="B20" s="51" t="s">
        <v>83</v>
      </c>
      <c r="C20" s="62">
        <v>2.2774999999999999</v>
      </c>
      <c r="D20" s="30">
        <v>1.4025000000000001</v>
      </c>
      <c r="E20" s="30">
        <v>1.37</v>
      </c>
      <c r="F20" s="32">
        <v>0.51500000000000001</v>
      </c>
      <c r="G20" s="29">
        <v>5.5650000000000004</v>
      </c>
      <c r="H20" s="32">
        <v>2.2225000000000001</v>
      </c>
      <c r="I20" s="30">
        <v>0.92</v>
      </c>
      <c r="J20" s="30">
        <v>0.5625</v>
      </c>
      <c r="K20" s="31">
        <v>0.42749999999999999</v>
      </c>
      <c r="L20" s="29">
        <v>4.1325000000000003</v>
      </c>
      <c r="M20" s="62">
        <v>1.2250000000000001</v>
      </c>
      <c r="N20" s="30">
        <v>0.42249999999999999</v>
      </c>
      <c r="O20" s="30">
        <v>0.27</v>
      </c>
      <c r="P20" s="33">
        <v>0.115</v>
      </c>
      <c r="Q20" s="29">
        <v>2.0325000000000002</v>
      </c>
      <c r="R20" s="29">
        <v>11.73</v>
      </c>
      <c r="S20" s="174">
        <v>98.75</v>
      </c>
      <c r="T20" s="155">
        <v>97.5</v>
      </c>
      <c r="U20" s="80">
        <v>98.125</v>
      </c>
      <c r="V20" s="155">
        <v>99.5</v>
      </c>
      <c r="W20" s="144">
        <v>97.75</v>
      </c>
      <c r="X20" s="144">
        <v>93.25</v>
      </c>
      <c r="Y20" s="141">
        <v>92.5</v>
      </c>
      <c r="Z20" s="80">
        <v>95.75</v>
      </c>
      <c r="AA20" s="155">
        <v>92.5</v>
      </c>
      <c r="AB20" s="144">
        <v>90</v>
      </c>
      <c r="AC20" s="144">
        <v>85</v>
      </c>
      <c r="AD20" s="144">
        <v>60</v>
      </c>
      <c r="AE20" s="141">
        <v>15</v>
      </c>
      <c r="AF20" s="80">
        <v>79</v>
      </c>
      <c r="AG20" s="177">
        <v>1</v>
      </c>
      <c r="AH20" s="168">
        <v>1</v>
      </c>
      <c r="AI20" s="239">
        <v>1.1363636399999999</v>
      </c>
      <c r="AJ20" s="241">
        <v>1.4</v>
      </c>
      <c r="AK20" s="171">
        <v>1.0024999999999999</v>
      </c>
      <c r="AL20" s="140">
        <v>1.3325</v>
      </c>
      <c r="AM20" s="144">
        <v>43.75</v>
      </c>
      <c r="AN20" s="155">
        <v>15</v>
      </c>
      <c r="AO20" s="171">
        <v>2.3199999999999998</v>
      </c>
      <c r="AP20" s="140">
        <v>43.85</v>
      </c>
      <c r="AQ20" s="165">
        <v>4.75</v>
      </c>
      <c r="AR20" s="158">
        <v>5</v>
      </c>
      <c r="AS20" s="171">
        <v>4.7125000000000004</v>
      </c>
      <c r="AT20" s="94">
        <f>R20/R$25*100</f>
        <v>118.00804828973843</v>
      </c>
    </row>
    <row r="21" spans="2:46" x14ac:dyDescent="0.2">
      <c r="B21" s="52" t="s">
        <v>84</v>
      </c>
      <c r="C21" s="60">
        <v>2.5525000000000002</v>
      </c>
      <c r="D21" s="22">
        <v>1.605</v>
      </c>
      <c r="E21" s="22">
        <v>1.3574999999999999</v>
      </c>
      <c r="F21" s="24">
        <v>0.5575</v>
      </c>
      <c r="G21" s="21">
        <v>6.0724999999999998</v>
      </c>
      <c r="H21" s="24">
        <v>1.8174999999999999</v>
      </c>
      <c r="I21" s="22">
        <v>1.0024999999999999</v>
      </c>
      <c r="J21" s="22">
        <v>0.59250000000000003</v>
      </c>
      <c r="K21" s="23">
        <v>0.45</v>
      </c>
      <c r="L21" s="21">
        <v>3.8624999999999998</v>
      </c>
      <c r="M21" s="60">
        <v>0.8075</v>
      </c>
      <c r="N21" s="22">
        <v>0.38250000000000001</v>
      </c>
      <c r="O21" s="22">
        <v>0.22</v>
      </c>
      <c r="P21" s="25">
        <v>0.115</v>
      </c>
      <c r="Q21" s="21">
        <v>1.5249999999999999</v>
      </c>
      <c r="R21" s="21">
        <v>11.46</v>
      </c>
      <c r="S21" s="175">
        <v>98.5</v>
      </c>
      <c r="T21" s="156">
        <v>98.5</v>
      </c>
      <c r="U21" s="81">
        <v>98.5</v>
      </c>
      <c r="V21" s="156">
        <v>100</v>
      </c>
      <c r="W21" s="88">
        <v>98.5</v>
      </c>
      <c r="X21" s="88">
        <v>94.75</v>
      </c>
      <c r="Y21" s="142">
        <v>90.5</v>
      </c>
      <c r="Z21" s="81">
        <v>95.9375</v>
      </c>
      <c r="AA21" s="156">
        <v>90.5</v>
      </c>
      <c r="AB21" s="88">
        <v>62.5</v>
      </c>
      <c r="AC21" s="88">
        <v>67.5</v>
      </c>
      <c r="AD21" s="88">
        <v>47.5</v>
      </c>
      <c r="AE21" s="142">
        <v>17.5</v>
      </c>
      <c r="AF21" s="81">
        <v>63.6</v>
      </c>
      <c r="AG21" s="178">
        <v>2.5</v>
      </c>
      <c r="AH21" s="169">
        <v>1.625</v>
      </c>
      <c r="AI21" s="240">
        <v>1.5454545500000001</v>
      </c>
      <c r="AJ21" s="221">
        <v>2.6</v>
      </c>
      <c r="AK21" s="94">
        <v>1.97</v>
      </c>
      <c r="AL21" s="83">
        <v>3.6675</v>
      </c>
      <c r="AM21" s="88">
        <v>70</v>
      </c>
      <c r="AN21" s="156">
        <v>70</v>
      </c>
      <c r="AO21" s="94">
        <v>5.8875000000000002</v>
      </c>
      <c r="AP21" s="83">
        <v>50.45</v>
      </c>
      <c r="AQ21" s="166">
        <v>2.75</v>
      </c>
      <c r="AR21" s="159">
        <v>4.5</v>
      </c>
      <c r="AS21" s="94">
        <v>4.0999999999999996</v>
      </c>
      <c r="AT21" s="94">
        <f t="shared" ref="AT21:AT27" si="1">R21/R$25*100</f>
        <v>115.29175050301812</v>
      </c>
    </row>
    <row r="22" spans="2:46" x14ac:dyDescent="0.2">
      <c r="B22" s="52" t="s">
        <v>70</v>
      </c>
      <c r="C22" s="60">
        <v>2.145</v>
      </c>
      <c r="D22" s="22">
        <v>1.35</v>
      </c>
      <c r="E22" s="22">
        <v>1.2775000000000001</v>
      </c>
      <c r="F22" s="24">
        <v>0.4425</v>
      </c>
      <c r="G22" s="21">
        <v>5.2149999999999999</v>
      </c>
      <c r="H22" s="24">
        <v>2.11</v>
      </c>
      <c r="I22" s="22">
        <v>0.9</v>
      </c>
      <c r="J22" s="22">
        <v>0.54</v>
      </c>
      <c r="K22" s="23">
        <v>0.4425</v>
      </c>
      <c r="L22" s="21">
        <v>3.9925000000000002</v>
      </c>
      <c r="M22" s="60">
        <v>1.18</v>
      </c>
      <c r="N22" s="22">
        <v>0.40500000000000003</v>
      </c>
      <c r="O22" s="22">
        <v>0.29749999999999999</v>
      </c>
      <c r="P22" s="25">
        <v>0.115</v>
      </c>
      <c r="Q22" s="21">
        <v>1.9975000000000001</v>
      </c>
      <c r="R22" s="21">
        <v>11.205</v>
      </c>
      <c r="S22" s="175">
        <v>98.75</v>
      </c>
      <c r="T22" s="156">
        <v>97.25</v>
      </c>
      <c r="U22" s="81">
        <v>98</v>
      </c>
      <c r="V22" s="156">
        <v>100</v>
      </c>
      <c r="W22" s="88">
        <v>97.5</v>
      </c>
      <c r="X22" s="88">
        <v>91.25</v>
      </c>
      <c r="Y22" s="142">
        <v>78.75</v>
      </c>
      <c r="Z22" s="81">
        <v>91.875</v>
      </c>
      <c r="AA22" s="156">
        <v>78.75</v>
      </c>
      <c r="AB22" s="88">
        <v>87.5</v>
      </c>
      <c r="AC22" s="88">
        <v>86.25</v>
      </c>
      <c r="AD22" s="88">
        <v>70</v>
      </c>
      <c r="AE22" s="142">
        <v>20</v>
      </c>
      <c r="AF22" s="81">
        <v>77</v>
      </c>
      <c r="AG22" s="178">
        <v>1</v>
      </c>
      <c r="AH22" s="169">
        <v>1</v>
      </c>
      <c r="AI22" s="240">
        <v>1.1363636399999999</v>
      </c>
      <c r="AJ22" s="221">
        <v>1.6</v>
      </c>
      <c r="AK22" s="94">
        <v>1.0649999999999999</v>
      </c>
      <c r="AL22" s="83">
        <v>1</v>
      </c>
      <c r="AM22" s="88">
        <v>42.5</v>
      </c>
      <c r="AN22" s="156">
        <v>15</v>
      </c>
      <c r="AO22" s="94">
        <v>2.21</v>
      </c>
      <c r="AP22" s="83">
        <v>43.95</v>
      </c>
      <c r="AQ22" s="166">
        <v>4.25</v>
      </c>
      <c r="AR22" s="159">
        <v>4.75</v>
      </c>
      <c r="AS22" s="94">
        <v>4.4649999999999999</v>
      </c>
      <c r="AT22" s="94">
        <f t="shared" si="1"/>
        <v>112.72635814889335</v>
      </c>
    </row>
    <row r="23" spans="2:46" x14ac:dyDescent="0.2">
      <c r="B23" s="52" t="s">
        <v>80</v>
      </c>
      <c r="C23" s="60">
        <v>2.1025</v>
      </c>
      <c r="D23" s="22">
        <v>1.2725</v>
      </c>
      <c r="E23" s="22">
        <v>1.1475</v>
      </c>
      <c r="F23" s="24">
        <v>0.44750000000000001</v>
      </c>
      <c r="G23" s="21">
        <v>4.97</v>
      </c>
      <c r="H23" s="24">
        <v>2.2549999999999999</v>
      </c>
      <c r="I23" s="22">
        <v>0.9375</v>
      </c>
      <c r="J23" s="22">
        <v>0.57750000000000001</v>
      </c>
      <c r="K23" s="23">
        <v>0.4</v>
      </c>
      <c r="L23" s="21">
        <v>4.17</v>
      </c>
      <c r="M23" s="60">
        <v>1.165</v>
      </c>
      <c r="N23" s="22">
        <v>0.38750000000000001</v>
      </c>
      <c r="O23" s="22">
        <v>0.3075</v>
      </c>
      <c r="P23" s="25">
        <v>0.19750000000000001</v>
      </c>
      <c r="Q23" s="21">
        <v>2.0575000000000001</v>
      </c>
      <c r="R23" s="21">
        <v>11.1975</v>
      </c>
      <c r="S23" s="175">
        <v>98.25</v>
      </c>
      <c r="T23" s="156">
        <v>98</v>
      </c>
      <c r="U23" s="81">
        <v>98.125</v>
      </c>
      <c r="V23" s="156">
        <v>99</v>
      </c>
      <c r="W23" s="88">
        <v>98.5</v>
      </c>
      <c r="X23" s="88">
        <v>93.5</v>
      </c>
      <c r="Y23" s="142">
        <v>86.25</v>
      </c>
      <c r="Z23" s="81">
        <v>94.3125</v>
      </c>
      <c r="AA23" s="156">
        <v>86.25</v>
      </c>
      <c r="AB23" s="88">
        <v>90</v>
      </c>
      <c r="AC23" s="88">
        <v>87.5</v>
      </c>
      <c r="AD23" s="88">
        <v>77.5</v>
      </c>
      <c r="AE23" s="142">
        <v>25</v>
      </c>
      <c r="AF23" s="81">
        <v>80.25</v>
      </c>
      <c r="AG23" s="178">
        <v>1</v>
      </c>
      <c r="AH23" s="169">
        <v>1.25</v>
      </c>
      <c r="AI23" s="240">
        <v>1.1363636399999999</v>
      </c>
      <c r="AJ23" s="221">
        <v>1.6</v>
      </c>
      <c r="AK23" s="94">
        <v>1.1274999999999999</v>
      </c>
      <c r="AL23" s="83">
        <v>1</v>
      </c>
      <c r="AM23" s="88">
        <v>37.5</v>
      </c>
      <c r="AN23" s="156">
        <v>10</v>
      </c>
      <c r="AO23" s="94">
        <v>1.8325</v>
      </c>
      <c r="AP23" s="83">
        <v>41.1</v>
      </c>
      <c r="AQ23" s="166">
        <v>4.75</v>
      </c>
      <c r="AR23" s="159">
        <v>4.75</v>
      </c>
      <c r="AS23" s="94">
        <v>4.5374999999999996</v>
      </c>
      <c r="AT23" s="94">
        <f t="shared" si="1"/>
        <v>112.65090543259558</v>
      </c>
    </row>
    <row r="24" spans="2:46" x14ac:dyDescent="0.2">
      <c r="B24" s="52" t="s">
        <v>15</v>
      </c>
      <c r="C24" s="60">
        <v>2.1775000000000002</v>
      </c>
      <c r="D24" s="22">
        <v>1.52</v>
      </c>
      <c r="E24" s="22">
        <v>1.29</v>
      </c>
      <c r="F24" s="24">
        <v>0.51500000000000001</v>
      </c>
      <c r="G24" s="21">
        <v>5.5025000000000004</v>
      </c>
      <c r="H24" s="24">
        <v>2</v>
      </c>
      <c r="I24" s="22">
        <v>1.1225000000000001</v>
      </c>
      <c r="J24" s="22">
        <v>0.56999999999999995</v>
      </c>
      <c r="K24" s="23">
        <v>0.35249999999999998</v>
      </c>
      <c r="L24" s="21">
        <v>4.0449999999999999</v>
      </c>
      <c r="M24" s="60">
        <v>0.87250000000000005</v>
      </c>
      <c r="N24" s="22">
        <v>0.375</v>
      </c>
      <c r="O24" s="22">
        <v>0.23499999999999999</v>
      </c>
      <c r="P24" s="25">
        <v>0.1275</v>
      </c>
      <c r="Q24" s="21">
        <v>1.61</v>
      </c>
      <c r="R24" s="21">
        <v>11.157500000000001</v>
      </c>
      <c r="S24" s="175">
        <v>98.75</v>
      </c>
      <c r="T24" s="156">
        <v>91</v>
      </c>
      <c r="U24" s="81">
        <v>94.875</v>
      </c>
      <c r="V24" s="156">
        <v>100</v>
      </c>
      <c r="W24" s="88">
        <v>99</v>
      </c>
      <c r="X24" s="88">
        <v>93.5</v>
      </c>
      <c r="Y24" s="142">
        <v>82.5</v>
      </c>
      <c r="Z24" s="81">
        <v>93.75</v>
      </c>
      <c r="AA24" s="156">
        <v>82.5</v>
      </c>
      <c r="AB24" s="88">
        <v>77.5</v>
      </c>
      <c r="AC24" s="88">
        <v>76.25</v>
      </c>
      <c r="AD24" s="88">
        <v>60</v>
      </c>
      <c r="AE24" s="142">
        <v>20</v>
      </c>
      <c r="AF24" s="81">
        <v>70.75</v>
      </c>
      <c r="AG24" s="178">
        <v>1.375</v>
      </c>
      <c r="AH24" s="169">
        <v>1.625</v>
      </c>
      <c r="AI24" s="240">
        <v>1.1363636399999999</v>
      </c>
      <c r="AJ24" s="221">
        <v>2</v>
      </c>
      <c r="AK24" s="94">
        <v>1.41</v>
      </c>
      <c r="AL24" s="83">
        <v>2</v>
      </c>
      <c r="AM24" s="88">
        <v>52.5</v>
      </c>
      <c r="AN24" s="156">
        <v>35</v>
      </c>
      <c r="AO24" s="94">
        <v>3.585</v>
      </c>
      <c r="AP24" s="83">
        <v>49.55</v>
      </c>
      <c r="AQ24" s="166">
        <v>3.5</v>
      </c>
      <c r="AR24" s="159">
        <v>5</v>
      </c>
      <c r="AS24" s="94">
        <v>4.4874999999999998</v>
      </c>
      <c r="AT24" s="94">
        <f t="shared" si="1"/>
        <v>112.24849094567406</v>
      </c>
    </row>
    <row r="25" spans="2:46" x14ac:dyDescent="0.2">
      <c r="B25" s="52" t="s">
        <v>7</v>
      </c>
      <c r="C25" s="60">
        <v>1.65</v>
      </c>
      <c r="D25" s="22">
        <v>1.39</v>
      </c>
      <c r="E25" s="22">
        <v>1.1375</v>
      </c>
      <c r="F25" s="24">
        <v>0.34499999999999997</v>
      </c>
      <c r="G25" s="21">
        <v>4.5225</v>
      </c>
      <c r="H25" s="24">
        <v>2.17</v>
      </c>
      <c r="I25" s="22">
        <v>0.85750000000000004</v>
      </c>
      <c r="J25" s="22">
        <v>0.50249999999999995</v>
      </c>
      <c r="K25" s="23">
        <v>0.36249999999999999</v>
      </c>
      <c r="L25" s="21">
        <v>3.8925000000000001</v>
      </c>
      <c r="M25" s="60">
        <v>0.84750000000000003</v>
      </c>
      <c r="N25" s="22">
        <v>0.32500000000000001</v>
      </c>
      <c r="O25" s="22">
        <v>0.26</v>
      </c>
      <c r="P25" s="25">
        <v>9.2499999999999999E-2</v>
      </c>
      <c r="Q25" s="21">
        <v>1.5249999999999999</v>
      </c>
      <c r="R25" s="21">
        <v>9.94</v>
      </c>
      <c r="S25" s="175">
        <v>98.25</v>
      </c>
      <c r="T25" s="156">
        <v>92</v>
      </c>
      <c r="U25" s="81">
        <v>95.125</v>
      </c>
      <c r="V25" s="156">
        <v>97.75</v>
      </c>
      <c r="W25" s="88">
        <v>96</v>
      </c>
      <c r="X25" s="88">
        <v>75</v>
      </c>
      <c r="Y25" s="142">
        <v>58.75</v>
      </c>
      <c r="Z25" s="81">
        <v>81.875</v>
      </c>
      <c r="AA25" s="156">
        <v>58.75</v>
      </c>
      <c r="AB25" s="88">
        <v>60</v>
      </c>
      <c r="AC25" s="88">
        <v>35</v>
      </c>
      <c r="AD25" s="88">
        <v>27.5</v>
      </c>
      <c r="AE25" s="142">
        <v>5.25</v>
      </c>
      <c r="AF25" s="81">
        <v>38.5</v>
      </c>
      <c r="AG25" s="178">
        <v>1</v>
      </c>
      <c r="AH25" s="169">
        <v>1.125</v>
      </c>
      <c r="AI25" s="240">
        <v>1.2045454499999999</v>
      </c>
      <c r="AJ25" s="221">
        <v>2</v>
      </c>
      <c r="AK25" s="94">
        <v>1.2524999999999999</v>
      </c>
      <c r="AL25" s="83">
        <v>1</v>
      </c>
      <c r="AM25" s="88">
        <v>32.5</v>
      </c>
      <c r="AN25" s="156">
        <v>20</v>
      </c>
      <c r="AO25" s="94">
        <v>2.04</v>
      </c>
      <c r="AP25" s="83">
        <v>43.65</v>
      </c>
      <c r="AQ25" s="166">
        <v>3.75</v>
      </c>
      <c r="AR25" s="159">
        <v>3</v>
      </c>
      <c r="AS25" s="94">
        <v>3.7050000000000001</v>
      </c>
      <c r="AT25" s="94">
        <f t="shared" si="1"/>
        <v>100</v>
      </c>
    </row>
    <row r="26" spans="2:46" x14ac:dyDescent="0.2">
      <c r="B26" s="52" t="s">
        <v>82</v>
      </c>
      <c r="C26" s="60">
        <v>1.87</v>
      </c>
      <c r="D26" s="22">
        <v>0.97</v>
      </c>
      <c r="E26" s="22">
        <v>0.86</v>
      </c>
      <c r="F26" s="24">
        <v>0.22750000000000001</v>
      </c>
      <c r="G26" s="21">
        <v>3.9275000000000002</v>
      </c>
      <c r="H26" s="24">
        <v>1.625</v>
      </c>
      <c r="I26" s="22">
        <v>0.52749999999999997</v>
      </c>
      <c r="J26" s="22">
        <v>0.47249999999999998</v>
      </c>
      <c r="K26" s="23">
        <v>0.38250000000000001</v>
      </c>
      <c r="L26" s="21">
        <v>3.0074999999999998</v>
      </c>
      <c r="M26" s="60">
        <v>0.70750000000000002</v>
      </c>
      <c r="N26" s="22">
        <v>0.19500000000000001</v>
      </c>
      <c r="O26" s="22">
        <v>0.17749999999999999</v>
      </c>
      <c r="P26" s="25">
        <v>0.05</v>
      </c>
      <c r="Q26" s="21">
        <v>1.1299999999999999</v>
      </c>
      <c r="R26" s="21">
        <v>8.0649999999999995</v>
      </c>
      <c r="S26" s="175">
        <v>90</v>
      </c>
      <c r="T26" s="156">
        <v>76.25</v>
      </c>
      <c r="U26" s="81">
        <v>83.125</v>
      </c>
      <c r="V26" s="156">
        <v>91.5</v>
      </c>
      <c r="W26" s="88">
        <v>70</v>
      </c>
      <c r="X26" s="88">
        <v>5.75</v>
      </c>
      <c r="Y26" s="142">
        <v>10</v>
      </c>
      <c r="Z26" s="81">
        <v>44.3125</v>
      </c>
      <c r="AA26" s="156">
        <v>10</v>
      </c>
      <c r="AB26" s="88">
        <v>15</v>
      </c>
      <c r="AC26" s="88">
        <v>10</v>
      </c>
      <c r="AD26" s="88">
        <v>6.25</v>
      </c>
      <c r="AE26" s="142">
        <v>2.5</v>
      </c>
      <c r="AF26" s="81">
        <v>9.25</v>
      </c>
      <c r="AG26" s="178">
        <v>4</v>
      </c>
      <c r="AH26" s="169">
        <v>3.375</v>
      </c>
      <c r="AI26" s="240">
        <v>3.0454545500000001</v>
      </c>
      <c r="AJ26" s="221">
        <v>4</v>
      </c>
      <c r="AK26" s="94">
        <v>3.7825000000000002</v>
      </c>
      <c r="AL26" s="83">
        <v>10</v>
      </c>
      <c r="AM26" s="88">
        <v>82.5</v>
      </c>
      <c r="AN26" s="156">
        <v>81.25</v>
      </c>
      <c r="AO26" s="94">
        <v>8.7925000000000004</v>
      </c>
      <c r="AP26" s="83">
        <v>36.65</v>
      </c>
      <c r="AQ26" s="166">
        <v>2.75</v>
      </c>
      <c r="AR26" s="159">
        <v>2</v>
      </c>
      <c r="AS26" s="94">
        <v>2.8050000000000002</v>
      </c>
      <c r="AT26" s="94">
        <f t="shared" si="1"/>
        <v>81.136820925553323</v>
      </c>
    </row>
    <row r="27" spans="2:46" x14ac:dyDescent="0.2">
      <c r="B27" s="52" t="s">
        <v>81</v>
      </c>
      <c r="C27" s="60">
        <v>2.0150000000000001</v>
      </c>
      <c r="D27" s="22">
        <v>0.90749999999999997</v>
      </c>
      <c r="E27" s="22">
        <v>0.64249999999999996</v>
      </c>
      <c r="F27" s="24">
        <v>0.19</v>
      </c>
      <c r="G27" s="21">
        <v>3.7549999999999999</v>
      </c>
      <c r="H27" s="24">
        <v>1.4824999999999999</v>
      </c>
      <c r="I27" s="22">
        <v>0.42499999999999999</v>
      </c>
      <c r="J27" s="22">
        <v>0.63749999999999996</v>
      </c>
      <c r="K27" s="23">
        <v>0.39</v>
      </c>
      <c r="L27" s="21">
        <v>2.9350000000000001</v>
      </c>
      <c r="M27" s="60">
        <v>0.48749999999999999</v>
      </c>
      <c r="N27" s="22">
        <v>0.13250000000000001</v>
      </c>
      <c r="O27" s="22">
        <v>0.1525</v>
      </c>
      <c r="P27" s="25">
        <v>4.7500000000000001E-2</v>
      </c>
      <c r="Q27" s="21">
        <v>0.82</v>
      </c>
      <c r="R27" s="21">
        <v>7.51</v>
      </c>
      <c r="S27" s="175">
        <v>75</v>
      </c>
      <c r="T27" s="156">
        <v>55</v>
      </c>
      <c r="U27" s="81">
        <v>65</v>
      </c>
      <c r="V27" s="156">
        <v>76.25</v>
      </c>
      <c r="W27" s="88">
        <v>46.25</v>
      </c>
      <c r="X27" s="88">
        <v>2</v>
      </c>
      <c r="Y27" s="142">
        <v>2.75</v>
      </c>
      <c r="Z27" s="81">
        <v>31.8125</v>
      </c>
      <c r="AA27" s="156">
        <v>2.75</v>
      </c>
      <c r="AB27" s="88">
        <v>1.5</v>
      </c>
      <c r="AC27" s="88">
        <v>1</v>
      </c>
      <c r="AD27" s="88">
        <v>0.25</v>
      </c>
      <c r="AE27" s="142">
        <v>0</v>
      </c>
      <c r="AF27" s="81">
        <v>1.1499999999999999</v>
      </c>
      <c r="AG27" s="178">
        <v>4</v>
      </c>
      <c r="AH27" s="169">
        <v>3.375</v>
      </c>
      <c r="AI27" s="240">
        <v>3.8636363600000001</v>
      </c>
      <c r="AJ27" s="221">
        <v>3.2</v>
      </c>
      <c r="AK27" s="94">
        <v>3.91</v>
      </c>
      <c r="AL27" s="83">
        <v>10.375</v>
      </c>
      <c r="AM27" s="88">
        <v>84.947500000000005</v>
      </c>
      <c r="AN27" s="156">
        <v>84.87</v>
      </c>
      <c r="AO27" s="94">
        <v>9.1174999999999997</v>
      </c>
      <c r="AP27" s="83">
        <v>37.549999999999997</v>
      </c>
      <c r="AQ27" s="166">
        <v>2.6675</v>
      </c>
      <c r="AR27" s="159">
        <v>2.8824999999999998</v>
      </c>
      <c r="AS27" s="94">
        <v>3.1</v>
      </c>
      <c r="AT27" s="94">
        <f t="shared" si="1"/>
        <v>75.553319919517108</v>
      </c>
    </row>
    <row r="28" spans="2:46" x14ac:dyDescent="0.2">
      <c r="B28" s="52"/>
      <c r="C28" s="60"/>
      <c r="D28" s="22"/>
      <c r="E28" s="22"/>
      <c r="F28" s="24"/>
      <c r="G28" s="21"/>
      <c r="H28" s="24"/>
      <c r="I28" s="22"/>
      <c r="J28" s="22"/>
      <c r="K28" s="23"/>
      <c r="L28" s="21"/>
      <c r="M28" s="60"/>
      <c r="N28" s="22"/>
      <c r="O28" s="22"/>
      <c r="P28" s="25"/>
      <c r="Q28" s="21"/>
      <c r="R28" s="21"/>
      <c r="S28" s="118"/>
      <c r="T28" s="24"/>
      <c r="U28" s="21"/>
      <c r="V28" s="24"/>
      <c r="W28" s="22"/>
      <c r="X28" s="22"/>
      <c r="Y28" s="23"/>
      <c r="Z28" s="21"/>
      <c r="AA28" s="24"/>
      <c r="AB28" s="22"/>
      <c r="AC28" s="22"/>
      <c r="AD28" s="22"/>
      <c r="AE28" s="23"/>
      <c r="AF28" s="21"/>
      <c r="AG28" s="118"/>
      <c r="AH28" s="24"/>
      <c r="AI28" s="23"/>
      <c r="AJ28" s="20"/>
      <c r="AK28" s="21"/>
      <c r="AL28" s="83"/>
      <c r="AM28" s="88"/>
      <c r="AN28" s="156"/>
      <c r="AO28" s="81"/>
      <c r="AP28" s="60"/>
      <c r="AQ28" s="22"/>
      <c r="AR28" s="159"/>
      <c r="AS28" s="21"/>
      <c r="AT28" s="94"/>
    </row>
    <row r="29" spans="2:46" x14ac:dyDescent="0.2">
      <c r="B29" s="52" t="s">
        <v>11</v>
      </c>
      <c r="C29" s="77">
        <v>2.0987499999999999</v>
      </c>
      <c r="D29" s="99">
        <v>1.3021879999999999</v>
      </c>
      <c r="E29" s="99">
        <v>1.135313</v>
      </c>
      <c r="F29" s="97">
        <v>0.40500000000000003</v>
      </c>
      <c r="G29" s="101">
        <v>4.9412500000000001</v>
      </c>
      <c r="H29" s="97">
        <v>1.960313</v>
      </c>
      <c r="I29" s="99">
        <v>0.83656299999999995</v>
      </c>
      <c r="J29" s="99">
        <v>0.55687500000000001</v>
      </c>
      <c r="K29" s="220">
        <v>0.40093800000000002</v>
      </c>
      <c r="L29" s="101">
        <v>3.7546879999999998</v>
      </c>
      <c r="M29" s="77">
        <v>0.91156300000000001</v>
      </c>
      <c r="N29" s="99">
        <v>0.32812000000000002</v>
      </c>
      <c r="O29" s="99">
        <v>0.24</v>
      </c>
      <c r="P29" s="163">
        <v>0.1075</v>
      </c>
      <c r="Q29" s="101">
        <v>1.587188</v>
      </c>
      <c r="R29" s="101">
        <v>10.28313</v>
      </c>
      <c r="S29" s="176">
        <v>94.53125</v>
      </c>
      <c r="T29" s="164">
        <v>88.1875</v>
      </c>
      <c r="U29" s="146">
        <v>91.359380000000002</v>
      </c>
      <c r="V29" s="164">
        <v>95.5</v>
      </c>
      <c r="W29" s="145">
        <v>87.9375</v>
      </c>
      <c r="X29" s="145">
        <v>68.625</v>
      </c>
      <c r="Y29" s="143">
        <v>62.75</v>
      </c>
      <c r="Z29" s="146">
        <v>78.703130000000002</v>
      </c>
      <c r="AA29" s="164">
        <v>62.75</v>
      </c>
      <c r="AB29" s="145">
        <v>60.5</v>
      </c>
      <c r="AC29" s="145">
        <v>56.0625</v>
      </c>
      <c r="AD29" s="145">
        <v>43.625</v>
      </c>
      <c r="AE29" s="143">
        <v>13.15625</v>
      </c>
      <c r="AF29" s="146">
        <v>52.4375</v>
      </c>
      <c r="AG29" s="179">
        <v>1.984375</v>
      </c>
      <c r="AH29" s="170">
        <v>1.796875</v>
      </c>
      <c r="AI29" s="236">
        <v>1.775568</v>
      </c>
      <c r="AJ29" s="183">
        <v>2.2999999999999998</v>
      </c>
      <c r="AK29" s="172">
        <v>1.94</v>
      </c>
      <c r="AL29" s="139">
        <v>3.796875</v>
      </c>
      <c r="AM29" s="145">
        <v>55.77469</v>
      </c>
      <c r="AN29" s="164">
        <v>41.39</v>
      </c>
      <c r="AO29" s="172">
        <v>4.4731249999999996</v>
      </c>
      <c r="AP29" s="139">
        <v>43.34375</v>
      </c>
      <c r="AQ29" s="167">
        <v>3.6459380000000001</v>
      </c>
      <c r="AR29" s="223">
        <v>3.9853130000000001</v>
      </c>
      <c r="AS29" s="172">
        <v>3.9890629999999998</v>
      </c>
      <c r="AT29" s="94"/>
    </row>
    <row r="30" spans="2:46" x14ac:dyDescent="0.2">
      <c r="B30" s="52" t="s">
        <v>12</v>
      </c>
      <c r="C30" s="77">
        <v>0.72870000000000001</v>
      </c>
      <c r="D30" s="99">
        <v>0.13120000000000001</v>
      </c>
      <c r="E30" s="99">
        <v>0.32519999999999999</v>
      </c>
      <c r="F30" s="97">
        <v>0.1116</v>
      </c>
      <c r="G30" s="101">
        <v>1.1922999999999999</v>
      </c>
      <c r="H30" s="97">
        <v>0.33150000000000002</v>
      </c>
      <c r="I30" s="99">
        <v>0.13469999999999999</v>
      </c>
      <c r="J30" s="99">
        <v>0.11119999999999999</v>
      </c>
      <c r="K30" s="220">
        <v>0.1135</v>
      </c>
      <c r="L30" s="101">
        <v>0.41470000000000001</v>
      </c>
      <c r="M30" s="77">
        <v>0.21990000000000001</v>
      </c>
      <c r="N30" s="99">
        <v>6.3500000000000001E-2</v>
      </c>
      <c r="O30" s="99">
        <v>6.9500000000000006E-2</v>
      </c>
      <c r="P30" s="163">
        <v>8.1199999999999994E-2</v>
      </c>
      <c r="Q30" s="101">
        <v>0.31879999999999997</v>
      </c>
      <c r="R30" s="101">
        <v>1.5006999999999999</v>
      </c>
      <c r="S30" s="176">
        <v>12.552</v>
      </c>
      <c r="T30" s="164">
        <v>19.486999999999998</v>
      </c>
      <c r="U30" s="146">
        <v>15.499000000000001</v>
      </c>
      <c r="V30" s="164">
        <v>19.611999999999998</v>
      </c>
      <c r="W30" s="145">
        <v>11.935</v>
      </c>
      <c r="X30" s="145">
        <v>5.7424999999999997</v>
      </c>
      <c r="Y30" s="143">
        <v>11.945</v>
      </c>
      <c r="Z30" s="146">
        <v>7.7112999999999996</v>
      </c>
      <c r="AA30" s="164">
        <v>11.945</v>
      </c>
      <c r="AB30" s="145">
        <v>14.695</v>
      </c>
      <c r="AC30" s="145">
        <v>15.680999999999999</v>
      </c>
      <c r="AD30" s="145">
        <v>22.184000000000001</v>
      </c>
      <c r="AE30" s="143">
        <v>8.5303000000000004</v>
      </c>
      <c r="AF30" s="146">
        <v>11.260999999999999</v>
      </c>
      <c r="AG30" s="179">
        <v>0.38990000000000002</v>
      </c>
      <c r="AH30" s="170">
        <v>0.59289999999999998</v>
      </c>
      <c r="AI30" s="236">
        <v>0.49630000000000002</v>
      </c>
      <c r="AJ30" s="183">
        <v>0.78080000000000005</v>
      </c>
      <c r="AK30" s="172">
        <v>0.41049999999999998</v>
      </c>
      <c r="AL30" s="139">
        <v>0.61599999999999999</v>
      </c>
      <c r="AM30" s="145">
        <v>11.939</v>
      </c>
      <c r="AN30" s="164">
        <v>17.193999999999999</v>
      </c>
      <c r="AO30" s="172">
        <v>0.85050000000000003</v>
      </c>
      <c r="AP30" s="139">
        <v>3.8582999999999998</v>
      </c>
      <c r="AQ30" s="167">
        <v>0.89570000000000005</v>
      </c>
      <c r="AR30" s="223">
        <v>1.3534999999999999</v>
      </c>
      <c r="AS30" s="172">
        <v>0.60509999999999997</v>
      </c>
      <c r="AT30" s="94"/>
    </row>
    <row r="31" spans="2:46" ht="10.5" thickBot="1" x14ac:dyDescent="0.25">
      <c r="B31" s="181" t="s">
        <v>13</v>
      </c>
      <c r="C31" s="201">
        <v>23.610320000000002</v>
      </c>
      <c r="D31" s="198">
        <v>6.8541350000000003</v>
      </c>
      <c r="E31" s="198">
        <v>19.479800000000001</v>
      </c>
      <c r="F31" s="199">
        <v>18.74446</v>
      </c>
      <c r="G31" s="200">
        <v>16.408819999999999</v>
      </c>
      <c r="H31" s="199">
        <v>11.499549999999999</v>
      </c>
      <c r="I31" s="198">
        <v>10.95078</v>
      </c>
      <c r="J31" s="198">
        <v>13.576599999999999</v>
      </c>
      <c r="K31" s="205">
        <v>19.251719999999999</v>
      </c>
      <c r="L31" s="200">
        <v>7.5107499999999998</v>
      </c>
      <c r="M31" s="201">
        <v>16.403649999999999</v>
      </c>
      <c r="N31" s="198">
        <v>13.15672</v>
      </c>
      <c r="O31" s="198">
        <v>19.70664</v>
      </c>
      <c r="P31" s="219">
        <v>51.393819999999998</v>
      </c>
      <c r="Q31" s="200">
        <v>13.65865</v>
      </c>
      <c r="R31" s="200">
        <v>9.9243690000000004</v>
      </c>
      <c r="S31" s="204">
        <v>9.0298979999999993</v>
      </c>
      <c r="T31" s="199">
        <v>15.02697</v>
      </c>
      <c r="U31" s="200">
        <v>11.53668</v>
      </c>
      <c r="V31" s="199">
        <v>13.96566</v>
      </c>
      <c r="W31" s="198">
        <v>9.2296709999999997</v>
      </c>
      <c r="X31" s="198">
        <v>5.6905279999999996</v>
      </c>
      <c r="Y31" s="205">
        <v>12.945510000000001</v>
      </c>
      <c r="Z31" s="200">
        <v>6.6629350000000001</v>
      </c>
      <c r="AA31" s="199">
        <v>12.945510000000001</v>
      </c>
      <c r="AB31" s="198">
        <v>16.517119999999998</v>
      </c>
      <c r="AC31" s="198">
        <v>19.020579999999999</v>
      </c>
      <c r="AD31" s="198">
        <v>34.580779999999997</v>
      </c>
      <c r="AE31" s="205">
        <v>44.092260000000003</v>
      </c>
      <c r="AF31" s="200">
        <v>14.604229999999999</v>
      </c>
      <c r="AG31" s="204">
        <v>13.36265</v>
      </c>
      <c r="AH31" s="199">
        <v>22.439240000000002</v>
      </c>
      <c r="AI31" s="205">
        <v>19.00703</v>
      </c>
      <c r="AJ31" s="222">
        <v>23.08465</v>
      </c>
      <c r="AK31" s="200">
        <v>14.389089999999999</v>
      </c>
      <c r="AL31" s="201">
        <v>11.032590000000001</v>
      </c>
      <c r="AM31" s="198">
        <v>14.55705</v>
      </c>
      <c r="AN31" s="199">
        <v>28.249210000000001</v>
      </c>
      <c r="AO31" s="200">
        <v>12.93018</v>
      </c>
      <c r="AP31" s="201">
        <v>6.0533720000000004</v>
      </c>
      <c r="AQ31" s="100">
        <v>16.707370000000001</v>
      </c>
      <c r="AR31" s="219">
        <v>23.09562</v>
      </c>
      <c r="AS31" s="200">
        <v>10.31598</v>
      </c>
      <c r="AT31" s="202"/>
    </row>
    <row r="32" spans="2:46" ht="15" customHeight="1" x14ac:dyDescent="0.2">
      <c r="B32" s="317" t="s">
        <v>233</v>
      </c>
      <c r="C32" s="318"/>
      <c r="D32" s="318"/>
      <c r="E32" s="318"/>
      <c r="F32" s="318"/>
      <c r="G32" s="318"/>
      <c r="H32" s="318"/>
      <c r="I32" s="318"/>
      <c r="J32" s="318"/>
      <c r="K32" s="318"/>
      <c r="L32" s="318"/>
      <c r="M32" s="318"/>
      <c r="N32" s="318"/>
      <c r="O32" s="318"/>
      <c r="P32" s="318"/>
      <c r="Q32" s="318"/>
      <c r="R32" s="318"/>
      <c r="S32" s="318"/>
      <c r="T32" s="318"/>
      <c r="U32" s="318"/>
      <c r="V32" s="318"/>
      <c r="W32" s="318"/>
      <c r="X32" s="318"/>
      <c r="Y32" s="318"/>
      <c r="Z32" s="318"/>
      <c r="AA32" s="318"/>
      <c r="AB32" s="318"/>
      <c r="AC32" s="318"/>
      <c r="AD32" s="318"/>
      <c r="AE32" s="318"/>
      <c r="AF32" s="318"/>
      <c r="AG32" s="318"/>
      <c r="AH32" s="318"/>
      <c r="AI32" s="318"/>
      <c r="AJ32" s="318"/>
      <c r="AK32" s="318"/>
      <c r="AL32" s="318"/>
      <c r="AM32" s="318"/>
      <c r="AN32" s="318"/>
      <c r="AO32" s="318"/>
      <c r="AP32" s="318"/>
      <c r="AQ32" s="318"/>
      <c r="AR32" s="318"/>
      <c r="AS32" s="318"/>
      <c r="AT32" s="319"/>
    </row>
    <row r="33" spans="2:46" ht="15" customHeight="1" x14ac:dyDescent="0.2">
      <c r="B33" s="323" t="s">
        <v>335</v>
      </c>
      <c r="C33" s="324"/>
      <c r="D33" s="324"/>
      <c r="E33" s="324"/>
      <c r="F33" s="324"/>
      <c r="G33" s="324"/>
      <c r="H33" s="324"/>
      <c r="I33" s="324"/>
      <c r="J33" s="324"/>
      <c r="K33" s="324"/>
      <c r="L33" s="324"/>
      <c r="M33" s="324"/>
      <c r="N33" s="324"/>
      <c r="O33" s="324"/>
      <c r="P33" s="324"/>
      <c r="Q33" s="324"/>
      <c r="R33" s="324"/>
      <c r="S33" s="324"/>
      <c r="T33" s="324"/>
      <c r="U33" s="324"/>
      <c r="V33" s="324"/>
      <c r="W33" s="324"/>
      <c r="X33" s="324"/>
      <c r="Y33" s="324"/>
      <c r="Z33" s="324"/>
      <c r="AA33" s="324"/>
      <c r="AB33" s="324"/>
      <c r="AC33" s="324"/>
      <c r="AD33" s="324"/>
      <c r="AE33" s="324"/>
      <c r="AF33" s="324"/>
      <c r="AG33" s="324"/>
      <c r="AH33" s="324"/>
      <c r="AI33" s="324"/>
      <c r="AJ33" s="324"/>
      <c r="AK33" s="324"/>
      <c r="AL33" s="324"/>
      <c r="AM33" s="324"/>
      <c r="AN33" s="324"/>
      <c r="AO33" s="324"/>
      <c r="AP33" s="324"/>
      <c r="AQ33" s="324"/>
      <c r="AR33" s="324"/>
      <c r="AS33" s="324"/>
      <c r="AT33" s="325"/>
    </row>
    <row r="34" spans="2:46" ht="15" customHeight="1" x14ac:dyDescent="0.2">
      <c r="B34" s="323" t="s">
        <v>336</v>
      </c>
      <c r="C34" s="324"/>
      <c r="D34" s="324"/>
      <c r="E34" s="324"/>
      <c r="F34" s="324"/>
      <c r="G34" s="324"/>
      <c r="H34" s="324"/>
      <c r="I34" s="324"/>
      <c r="J34" s="324"/>
      <c r="K34" s="324"/>
      <c r="L34" s="324"/>
      <c r="M34" s="324"/>
      <c r="N34" s="324"/>
      <c r="O34" s="324"/>
      <c r="P34" s="324"/>
      <c r="Q34" s="324"/>
      <c r="R34" s="324"/>
      <c r="S34" s="324"/>
      <c r="T34" s="324"/>
      <c r="U34" s="324"/>
      <c r="V34" s="324"/>
      <c r="W34" s="324"/>
      <c r="X34" s="324"/>
      <c r="Y34" s="324"/>
      <c r="Z34" s="324"/>
      <c r="AA34" s="324"/>
      <c r="AB34" s="324"/>
      <c r="AC34" s="324"/>
      <c r="AD34" s="324"/>
      <c r="AE34" s="324"/>
      <c r="AF34" s="324"/>
      <c r="AG34" s="324"/>
      <c r="AH34" s="324"/>
      <c r="AI34" s="324"/>
      <c r="AJ34" s="324"/>
      <c r="AK34" s="324"/>
      <c r="AL34" s="324"/>
      <c r="AM34" s="324"/>
      <c r="AN34" s="324"/>
      <c r="AO34" s="324"/>
      <c r="AP34" s="324"/>
      <c r="AQ34" s="324"/>
      <c r="AR34" s="324"/>
      <c r="AS34" s="324"/>
      <c r="AT34" s="325"/>
    </row>
    <row r="35" spans="2:46" ht="15" customHeight="1" thickBot="1" x14ac:dyDescent="0.25">
      <c r="B35" s="314" t="s">
        <v>318</v>
      </c>
      <c r="C35" s="315"/>
      <c r="D35" s="315"/>
      <c r="E35" s="315"/>
      <c r="F35" s="315"/>
      <c r="G35" s="315"/>
      <c r="H35" s="315"/>
      <c r="I35" s="315"/>
      <c r="J35" s="315"/>
      <c r="K35" s="315"/>
      <c r="L35" s="315"/>
      <c r="M35" s="315"/>
      <c r="N35" s="315"/>
      <c r="O35" s="315"/>
      <c r="P35" s="315"/>
      <c r="Q35" s="315"/>
      <c r="R35" s="315"/>
      <c r="S35" s="315"/>
      <c r="T35" s="315"/>
      <c r="U35" s="315"/>
      <c r="V35" s="315"/>
      <c r="W35" s="315"/>
      <c r="X35" s="315"/>
      <c r="Y35" s="315"/>
      <c r="Z35" s="315"/>
      <c r="AA35" s="315"/>
      <c r="AB35" s="315"/>
      <c r="AC35" s="315"/>
      <c r="AD35" s="315"/>
      <c r="AE35" s="315"/>
      <c r="AF35" s="315"/>
      <c r="AG35" s="315"/>
      <c r="AH35" s="315"/>
      <c r="AI35" s="315"/>
      <c r="AJ35" s="315"/>
      <c r="AK35" s="315"/>
      <c r="AL35" s="315"/>
      <c r="AM35" s="315"/>
      <c r="AN35" s="315"/>
      <c r="AO35" s="315"/>
      <c r="AP35" s="315"/>
      <c r="AQ35" s="315"/>
      <c r="AR35" s="315"/>
      <c r="AS35" s="315"/>
      <c r="AT35" s="316"/>
    </row>
    <row r="36" spans="2:46" ht="11.25" customHeight="1" x14ac:dyDescent="0.2">
      <c r="B36" s="162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62"/>
      <c r="P36" s="9"/>
      <c r="Q36" s="9"/>
    </row>
    <row r="37" spans="2:46" ht="10.5" thickBot="1" x14ac:dyDescent="0.25">
      <c r="B37" s="161"/>
      <c r="C37" s="135"/>
      <c r="D37" s="180"/>
      <c r="E37" s="135"/>
      <c r="F37" s="135"/>
      <c r="G37" s="135"/>
      <c r="H37" s="46"/>
      <c r="I37" s="46"/>
      <c r="J37" s="46"/>
      <c r="M37" s="9"/>
      <c r="N37" s="9"/>
      <c r="O37" s="9"/>
      <c r="P37" s="9"/>
      <c r="Q37" s="9"/>
    </row>
    <row r="38" spans="2:46" ht="20.5" thickBot="1" x14ac:dyDescent="0.25">
      <c r="B38" s="47" t="s">
        <v>133</v>
      </c>
      <c r="C38" s="50" t="s">
        <v>153</v>
      </c>
      <c r="D38" s="50" t="s">
        <v>151</v>
      </c>
      <c r="E38" s="64" t="s">
        <v>152</v>
      </c>
      <c r="F38" s="87" t="s">
        <v>154</v>
      </c>
      <c r="G38" s="87" t="s">
        <v>155</v>
      </c>
      <c r="H38" s="95" t="s">
        <v>156</v>
      </c>
      <c r="I38" s="50" t="s">
        <v>157</v>
      </c>
      <c r="J38" s="64" t="s">
        <v>309</v>
      </c>
      <c r="K38" s="87" t="s">
        <v>310</v>
      </c>
      <c r="L38" s="87" t="s">
        <v>311</v>
      </c>
      <c r="M38" s="95" t="s">
        <v>312</v>
      </c>
      <c r="N38" s="50" t="s">
        <v>267</v>
      </c>
      <c r="O38" s="50" t="s">
        <v>150</v>
      </c>
      <c r="P38" s="79" t="s">
        <v>220</v>
      </c>
      <c r="Q38" s="9"/>
    </row>
    <row r="39" spans="2:46" x14ac:dyDescent="0.2">
      <c r="B39" s="51" t="s">
        <v>83</v>
      </c>
      <c r="C39" s="29">
        <v>0.83499999999999996</v>
      </c>
      <c r="D39" s="29">
        <v>0.83499999999999996</v>
      </c>
      <c r="E39" s="62">
        <v>2.8025000000000002</v>
      </c>
      <c r="F39" s="30">
        <v>1.1100000000000001</v>
      </c>
      <c r="G39" s="30">
        <v>1.8174999999999999</v>
      </c>
      <c r="H39" s="33">
        <v>0.5675</v>
      </c>
      <c r="I39" s="29">
        <v>6.2975000000000003</v>
      </c>
      <c r="J39" s="62">
        <v>1.82</v>
      </c>
      <c r="K39" s="30">
        <v>1.3725000000000001</v>
      </c>
      <c r="L39" s="30">
        <v>1.105</v>
      </c>
      <c r="M39" s="33">
        <v>0.58250000000000002</v>
      </c>
      <c r="N39" s="29">
        <v>4.88</v>
      </c>
      <c r="O39" s="29">
        <v>12.012499999999999</v>
      </c>
      <c r="P39" s="94">
        <f t="shared" ref="P39:P45" si="2">O39/O$46*100</f>
        <v>142.20183486238531</v>
      </c>
      <c r="Q39" s="9"/>
    </row>
    <row r="40" spans="2:46" x14ac:dyDescent="0.2">
      <c r="B40" s="52" t="s">
        <v>80</v>
      </c>
      <c r="C40" s="21">
        <v>0.71250000000000002</v>
      </c>
      <c r="D40" s="21">
        <v>0.71250000000000002</v>
      </c>
      <c r="E40" s="60">
        <v>2.3149999999999999</v>
      </c>
      <c r="F40" s="22">
        <v>0.98</v>
      </c>
      <c r="G40" s="22">
        <v>1.4675</v>
      </c>
      <c r="H40" s="25">
        <v>0.58750000000000002</v>
      </c>
      <c r="I40" s="21">
        <v>5.35</v>
      </c>
      <c r="J40" s="60">
        <v>1.64</v>
      </c>
      <c r="K40" s="22">
        <v>1.2975000000000001</v>
      </c>
      <c r="L40" s="22">
        <v>1.0024999999999999</v>
      </c>
      <c r="M40" s="25">
        <v>0.41749999999999998</v>
      </c>
      <c r="N40" s="21">
        <v>4.3574999999999999</v>
      </c>
      <c r="O40" s="21">
        <v>10.42</v>
      </c>
      <c r="P40" s="94">
        <f t="shared" si="2"/>
        <v>123.35010358094112</v>
      </c>
      <c r="Q40" s="9"/>
    </row>
    <row r="41" spans="2:46" x14ac:dyDescent="0.2">
      <c r="B41" s="52" t="s">
        <v>15</v>
      </c>
      <c r="C41" s="21">
        <v>0.69</v>
      </c>
      <c r="D41" s="21">
        <v>0.69</v>
      </c>
      <c r="E41" s="60">
        <v>2.3050000000000002</v>
      </c>
      <c r="F41" s="22">
        <v>0.98750000000000004</v>
      </c>
      <c r="G41" s="22">
        <v>1.3875</v>
      </c>
      <c r="H41" s="25">
        <v>0.55000000000000004</v>
      </c>
      <c r="I41" s="21">
        <v>5.23</v>
      </c>
      <c r="J41" s="60">
        <v>1.32</v>
      </c>
      <c r="K41" s="22">
        <v>1.3149999999999999</v>
      </c>
      <c r="L41" s="22">
        <v>1.125</v>
      </c>
      <c r="M41" s="25">
        <v>0.52249999999999996</v>
      </c>
      <c r="N41" s="21">
        <v>4.2824999999999998</v>
      </c>
      <c r="O41" s="21">
        <v>10.202500000000001</v>
      </c>
      <c r="P41" s="94">
        <f t="shared" si="2"/>
        <v>120.77537733057117</v>
      </c>
      <c r="Q41" s="9"/>
    </row>
    <row r="42" spans="2:46" x14ac:dyDescent="0.2">
      <c r="B42" s="52" t="s">
        <v>70</v>
      </c>
      <c r="C42" s="21">
        <v>0.54500000000000004</v>
      </c>
      <c r="D42" s="21">
        <v>0.54500000000000004</v>
      </c>
      <c r="E42" s="60">
        <v>2.125</v>
      </c>
      <c r="F42" s="22">
        <v>0.85750000000000004</v>
      </c>
      <c r="G42" s="22">
        <v>1.2050000000000001</v>
      </c>
      <c r="H42" s="25">
        <v>0.48</v>
      </c>
      <c r="I42" s="21">
        <v>4.6675000000000004</v>
      </c>
      <c r="J42" s="60">
        <v>1.675</v>
      </c>
      <c r="K42" s="22">
        <v>1.385</v>
      </c>
      <c r="L42" s="22">
        <v>0.99</v>
      </c>
      <c r="M42" s="25">
        <v>0.41749999999999998</v>
      </c>
      <c r="N42" s="21">
        <v>4.4675000000000002</v>
      </c>
      <c r="O42" s="21">
        <v>9.68</v>
      </c>
      <c r="P42" s="94">
        <f t="shared" si="2"/>
        <v>114.59011541876293</v>
      </c>
      <c r="Q42" s="9"/>
    </row>
    <row r="43" spans="2:46" x14ac:dyDescent="0.2">
      <c r="B43" s="52" t="s">
        <v>84</v>
      </c>
      <c r="C43" s="21">
        <v>0.71</v>
      </c>
      <c r="D43" s="21">
        <v>0.71</v>
      </c>
      <c r="E43" s="60">
        <v>1.8774999999999999</v>
      </c>
      <c r="F43" s="22">
        <v>1.0425</v>
      </c>
      <c r="G43" s="22">
        <v>1.2375</v>
      </c>
      <c r="H43" s="25">
        <v>0.39500000000000002</v>
      </c>
      <c r="I43" s="21">
        <v>4.5525000000000002</v>
      </c>
      <c r="J43" s="60">
        <v>1.135</v>
      </c>
      <c r="K43" s="22">
        <v>1.2925</v>
      </c>
      <c r="L43" s="22">
        <v>1.22</v>
      </c>
      <c r="M43" s="25">
        <v>0.53249999999999997</v>
      </c>
      <c r="N43" s="21">
        <v>4.18</v>
      </c>
      <c r="O43" s="21">
        <v>9.4425000000000008</v>
      </c>
      <c r="P43" s="94">
        <f t="shared" si="2"/>
        <v>111.7786327315774</v>
      </c>
      <c r="Q43" s="9"/>
    </row>
    <row r="44" spans="2:46" x14ac:dyDescent="0.2">
      <c r="B44" s="52" t="s">
        <v>81</v>
      </c>
      <c r="C44" s="21">
        <v>0.61499999999999999</v>
      </c>
      <c r="D44" s="21">
        <v>0.61499999999999999</v>
      </c>
      <c r="E44" s="60">
        <v>1.9524999999999999</v>
      </c>
      <c r="F44" s="22">
        <v>1.085</v>
      </c>
      <c r="G44" s="22">
        <v>1.1599999999999999</v>
      </c>
      <c r="H44" s="25">
        <v>0.49249999999999999</v>
      </c>
      <c r="I44" s="21">
        <v>4.6900000000000004</v>
      </c>
      <c r="J44" s="60">
        <v>1.2175</v>
      </c>
      <c r="K44" s="22">
        <v>1.115</v>
      </c>
      <c r="L44" s="22">
        <v>1.0249999999999999</v>
      </c>
      <c r="M44" s="25">
        <v>0.46</v>
      </c>
      <c r="N44" s="21">
        <v>3.8174999999999999</v>
      </c>
      <c r="O44" s="21">
        <v>9.1225000000000005</v>
      </c>
      <c r="P44" s="94">
        <f t="shared" si="2"/>
        <v>107.99052974252739</v>
      </c>
      <c r="Q44" s="9"/>
    </row>
    <row r="45" spans="2:46" x14ac:dyDescent="0.2">
      <c r="B45" s="52" t="s">
        <v>82</v>
      </c>
      <c r="C45" s="21">
        <v>0.43</v>
      </c>
      <c r="D45" s="21">
        <v>0.43</v>
      </c>
      <c r="E45" s="60">
        <v>1.7524999999999999</v>
      </c>
      <c r="F45" s="22">
        <v>0.84499999999999997</v>
      </c>
      <c r="G45" s="22">
        <v>1</v>
      </c>
      <c r="H45" s="25">
        <v>0.38250000000000001</v>
      </c>
      <c r="I45" s="21">
        <v>3.98</v>
      </c>
      <c r="J45" s="60">
        <v>1.165</v>
      </c>
      <c r="K45" s="22">
        <v>1.47942</v>
      </c>
      <c r="L45" s="22">
        <v>1.0149999999999999</v>
      </c>
      <c r="M45" s="25">
        <v>0.47249999999999998</v>
      </c>
      <c r="N45" s="21">
        <v>4.13192</v>
      </c>
      <c r="O45" s="21">
        <v>8.5419199999999993</v>
      </c>
      <c r="P45" s="94">
        <f t="shared" si="2"/>
        <v>101.11772713820658</v>
      </c>
      <c r="Q45" s="9"/>
    </row>
    <row r="46" spans="2:46" x14ac:dyDescent="0.2">
      <c r="B46" s="52" t="s">
        <v>7</v>
      </c>
      <c r="C46" s="21">
        <v>0.435</v>
      </c>
      <c r="D46" s="21">
        <v>0.435</v>
      </c>
      <c r="E46" s="60">
        <v>1.905</v>
      </c>
      <c r="F46" s="22">
        <v>0.79749999999999999</v>
      </c>
      <c r="G46" s="22">
        <v>1.0449999999999999</v>
      </c>
      <c r="H46" s="25">
        <v>0.40749999999999997</v>
      </c>
      <c r="I46" s="21">
        <v>4.1550000000000002</v>
      </c>
      <c r="J46" s="60">
        <v>1.1850000000000001</v>
      </c>
      <c r="K46" s="22">
        <v>1.2749999999999999</v>
      </c>
      <c r="L46" s="22">
        <v>0.96250000000000002</v>
      </c>
      <c r="M46" s="25">
        <v>0.435</v>
      </c>
      <c r="N46" s="21">
        <v>3.8574999999999999</v>
      </c>
      <c r="O46" s="21">
        <v>8.4474999999999998</v>
      </c>
      <c r="P46" s="94">
        <f>O46/O$46*100</f>
        <v>100</v>
      </c>
      <c r="Q46" s="9"/>
    </row>
    <row r="47" spans="2:46" x14ac:dyDescent="0.2">
      <c r="B47" s="52"/>
      <c r="C47" s="21"/>
      <c r="D47" s="21"/>
      <c r="E47" s="60"/>
      <c r="F47" s="22"/>
      <c r="G47" s="22"/>
      <c r="H47" s="25"/>
      <c r="I47" s="21"/>
      <c r="J47" s="60"/>
      <c r="K47" s="22"/>
      <c r="L47" s="22"/>
      <c r="M47" s="25"/>
      <c r="N47" s="21"/>
      <c r="O47" s="21"/>
      <c r="P47" s="94"/>
      <c r="Q47" s="9"/>
    </row>
    <row r="48" spans="2:46" x14ac:dyDescent="0.2">
      <c r="B48" s="52" t="s">
        <v>11</v>
      </c>
      <c r="C48" s="101">
        <v>0.62156299999999998</v>
      </c>
      <c r="D48" s="101">
        <v>0.62156299999999998</v>
      </c>
      <c r="E48" s="77">
        <v>2.129375</v>
      </c>
      <c r="F48" s="99">
        <v>0.96312500000000001</v>
      </c>
      <c r="G48" s="99">
        <v>1.29</v>
      </c>
      <c r="H48" s="163">
        <v>0.48281299999999999</v>
      </c>
      <c r="I48" s="101">
        <v>4.8653130000000004</v>
      </c>
      <c r="J48" s="77">
        <v>1.3946879999999999</v>
      </c>
      <c r="K48" s="99">
        <v>1.3164899999999999</v>
      </c>
      <c r="L48" s="99">
        <v>1.055625</v>
      </c>
      <c r="M48" s="163">
        <v>0.48</v>
      </c>
      <c r="N48" s="101">
        <v>4.2468029999999999</v>
      </c>
      <c r="O48" s="101">
        <v>9.7336779999999994</v>
      </c>
      <c r="P48" s="94"/>
      <c r="Q48" s="9"/>
    </row>
    <row r="49" spans="2:17" x14ac:dyDescent="0.2">
      <c r="B49" s="52" t="s">
        <v>12</v>
      </c>
      <c r="C49" s="101">
        <v>0.35799999999999998</v>
      </c>
      <c r="D49" s="101">
        <v>0.35799999999999998</v>
      </c>
      <c r="E49" s="77">
        <v>0.6794</v>
      </c>
      <c r="F49" s="99">
        <v>0.32140000000000002</v>
      </c>
      <c r="G49" s="99">
        <v>0.4516</v>
      </c>
      <c r="H49" s="163">
        <v>0.18990000000000001</v>
      </c>
      <c r="I49" s="101">
        <v>1.4746999999999999</v>
      </c>
      <c r="J49" s="77">
        <v>0.4123</v>
      </c>
      <c r="K49" s="99">
        <v>0.42770000000000002</v>
      </c>
      <c r="L49" s="99">
        <v>0.24390000000000001</v>
      </c>
      <c r="M49" s="163">
        <v>0.19539999999999999</v>
      </c>
      <c r="N49" s="101">
        <v>0.8387</v>
      </c>
      <c r="O49" s="101">
        <v>2.1976</v>
      </c>
      <c r="P49" s="94"/>
      <c r="Q49" s="9"/>
    </row>
    <row r="50" spans="2:17" ht="10.5" thickBot="1" x14ac:dyDescent="0.25">
      <c r="B50" s="55" t="s">
        <v>13</v>
      </c>
      <c r="C50" s="102">
        <v>39.167650000000002</v>
      </c>
      <c r="D50" s="102">
        <v>39.167650000000002</v>
      </c>
      <c r="E50" s="78">
        <v>21.698350000000001</v>
      </c>
      <c r="F50" s="100">
        <v>22.689959999999999</v>
      </c>
      <c r="G50" s="100">
        <v>23.80564</v>
      </c>
      <c r="H50" s="136">
        <v>26.752050000000001</v>
      </c>
      <c r="I50" s="102">
        <v>20.612189999999998</v>
      </c>
      <c r="J50" s="78">
        <v>20.104150000000001</v>
      </c>
      <c r="K50" s="100">
        <v>22.091010000000001</v>
      </c>
      <c r="L50" s="100">
        <v>15.7098</v>
      </c>
      <c r="M50" s="136">
        <v>27.688040000000001</v>
      </c>
      <c r="N50" s="102">
        <v>13.42947</v>
      </c>
      <c r="O50" s="102">
        <v>15.3537</v>
      </c>
      <c r="P50" s="106"/>
      <c r="Q50" s="9"/>
    </row>
    <row r="51" spans="2:17" ht="11.25" customHeight="1" thickBot="1" x14ac:dyDescent="0.25">
      <c r="B51" s="311" t="s">
        <v>233</v>
      </c>
      <c r="C51" s="312"/>
      <c r="D51" s="312"/>
      <c r="E51" s="312"/>
      <c r="F51" s="312"/>
      <c r="G51" s="312"/>
      <c r="H51" s="312"/>
      <c r="I51" s="312"/>
      <c r="J51" s="312"/>
      <c r="K51" s="312"/>
      <c r="L51" s="312"/>
      <c r="M51" s="312"/>
      <c r="N51" s="312"/>
      <c r="O51" s="312"/>
      <c r="P51" s="313"/>
      <c r="Q51" s="9"/>
    </row>
  </sheetData>
  <mergeCells count="8">
    <mergeCell ref="B51:P51"/>
    <mergeCell ref="B35:AT35"/>
    <mergeCell ref="B14:AH14"/>
    <mergeCell ref="B15:AH15"/>
    <mergeCell ref="B16:AH16"/>
    <mergeCell ref="B32:AT32"/>
    <mergeCell ref="B33:AT33"/>
    <mergeCell ref="B34:AT34"/>
  </mergeCells>
  <conditionalFormatting sqref="Q2:AB9">
    <cfRule type="colorScale" priority="7">
      <colorScale>
        <cfvo type="min"/>
        <cfvo type="max"/>
        <color theme="9"/>
        <color rgb="FF63BE7B"/>
      </colorScale>
    </cfRule>
  </conditionalFormatting>
  <conditionalFormatting sqref="S20:AF27">
    <cfRule type="colorScale" priority="4">
      <colorScale>
        <cfvo type="min"/>
        <cfvo type="max"/>
        <color theme="9"/>
        <color rgb="FF63BE7B"/>
      </colorScale>
    </cfRule>
  </conditionalFormatting>
  <conditionalFormatting sqref="AC2:AC9">
    <cfRule type="colorScale" priority="5">
      <colorScale>
        <cfvo type="min"/>
        <cfvo type="percentile" val="50"/>
        <cfvo type="max"/>
        <color rgb="FF00B050"/>
        <color rgb="FF92D050"/>
        <color rgb="FFFF66FF"/>
      </colorScale>
    </cfRule>
  </conditionalFormatting>
  <conditionalFormatting sqref="AG2:AG9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K20:AK27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O20:AO27">
    <cfRule type="colorScale" priority="2">
      <colorScale>
        <cfvo type="min"/>
        <cfvo type="percentile" val="50"/>
        <cfvo type="max"/>
        <color rgb="FF00B050"/>
        <color rgb="FF92D050"/>
        <color rgb="FFFF66FF"/>
      </colorScale>
    </cfRule>
  </conditionalFormatting>
  <conditionalFormatting sqref="AS20:AS2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AJ39"/>
  <sheetViews>
    <sheetView workbookViewId="0">
      <selection activeCell="U8" sqref="U8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7" width="7.7265625" style="46" customWidth="1"/>
    <col min="18" max="21" width="7.7265625" style="9" customWidth="1"/>
    <col min="22" max="22" width="8.453125" style="9" customWidth="1"/>
    <col min="23" max="50" width="7.7265625" style="9" customWidth="1"/>
    <col min="51" max="257" width="9.1796875" style="9"/>
    <col min="258" max="258" width="3.7265625" style="9" customWidth="1"/>
    <col min="259" max="259" width="30.7265625" style="9" customWidth="1"/>
    <col min="260" max="279" width="6.7265625" style="9" customWidth="1"/>
    <col min="280" max="286" width="5.7265625" style="9" customWidth="1"/>
    <col min="287" max="513" width="9.1796875" style="9"/>
    <col min="514" max="514" width="3.7265625" style="9" customWidth="1"/>
    <col min="515" max="515" width="30.7265625" style="9" customWidth="1"/>
    <col min="516" max="535" width="6.7265625" style="9" customWidth="1"/>
    <col min="536" max="542" width="5.7265625" style="9" customWidth="1"/>
    <col min="543" max="769" width="9.1796875" style="9"/>
    <col min="770" max="770" width="3.7265625" style="9" customWidth="1"/>
    <col min="771" max="771" width="30.7265625" style="9" customWidth="1"/>
    <col min="772" max="791" width="6.7265625" style="9" customWidth="1"/>
    <col min="792" max="798" width="5.7265625" style="9" customWidth="1"/>
    <col min="799" max="1025" width="9.1796875" style="9"/>
    <col min="1026" max="1026" width="3.7265625" style="9" customWidth="1"/>
    <col min="1027" max="1027" width="30.7265625" style="9" customWidth="1"/>
    <col min="1028" max="1047" width="6.7265625" style="9" customWidth="1"/>
    <col min="1048" max="1054" width="5.7265625" style="9" customWidth="1"/>
    <col min="1055" max="1281" width="9.1796875" style="9"/>
    <col min="1282" max="1282" width="3.7265625" style="9" customWidth="1"/>
    <col min="1283" max="1283" width="30.7265625" style="9" customWidth="1"/>
    <col min="1284" max="1303" width="6.7265625" style="9" customWidth="1"/>
    <col min="1304" max="1310" width="5.7265625" style="9" customWidth="1"/>
    <col min="1311" max="1537" width="9.1796875" style="9"/>
    <col min="1538" max="1538" width="3.7265625" style="9" customWidth="1"/>
    <col min="1539" max="1539" width="30.7265625" style="9" customWidth="1"/>
    <col min="1540" max="1559" width="6.7265625" style="9" customWidth="1"/>
    <col min="1560" max="1566" width="5.7265625" style="9" customWidth="1"/>
    <col min="1567" max="1793" width="9.1796875" style="9"/>
    <col min="1794" max="1794" width="3.7265625" style="9" customWidth="1"/>
    <col min="1795" max="1795" width="30.7265625" style="9" customWidth="1"/>
    <col min="1796" max="1815" width="6.7265625" style="9" customWidth="1"/>
    <col min="1816" max="1822" width="5.7265625" style="9" customWidth="1"/>
    <col min="1823" max="2049" width="9.1796875" style="9"/>
    <col min="2050" max="2050" width="3.7265625" style="9" customWidth="1"/>
    <col min="2051" max="2051" width="30.7265625" style="9" customWidth="1"/>
    <col min="2052" max="2071" width="6.7265625" style="9" customWidth="1"/>
    <col min="2072" max="2078" width="5.7265625" style="9" customWidth="1"/>
    <col min="2079" max="2305" width="9.1796875" style="9"/>
    <col min="2306" max="2306" width="3.7265625" style="9" customWidth="1"/>
    <col min="2307" max="2307" width="30.7265625" style="9" customWidth="1"/>
    <col min="2308" max="2327" width="6.7265625" style="9" customWidth="1"/>
    <col min="2328" max="2334" width="5.7265625" style="9" customWidth="1"/>
    <col min="2335" max="2561" width="9.1796875" style="9"/>
    <col min="2562" max="2562" width="3.7265625" style="9" customWidth="1"/>
    <col min="2563" max="2563" width="30.7265625" style="9" customWidth="1"/>
    <col min="2564" max="2583" width="6.7265625" style="9" customWidth="1"/>
    <col min="2584" max="2590" width="5.7265625" style="9" customWidth="1"/>
    <col min="2591" max="2817" width="9.1796875" style="9"/>
    <col min="2818" max="2818" width="3.7265625" style="9" customWidth="1"/>
    <col min="2819" max="2819" width="30.7265625" style="9" customWidth="1"/>
    <col min="2820" max="2839" width="6.7265625" style="9" customWidth="1"/>
    <col min="2840" max="2846" width="5.7265625" style="9" customWidth="1"/>
    <col min="2847" max="3073" width="9.1796875" style="9"/>
    <col min="3074" max="3074" width="3.7265625" style="9" customWidth="1"/>
    <col min="3075" max="3075" width="30.7265625" style="9" customWidth="1"/>
    <col min="3076" max="3095" width="6.7265625" style="9" customWidth="1"/>
    <col min="3096" max="3102" width="5.7265625" style="9" customWidth="1"/>
    <col min="3103" max="3329" width="9.1796875" style="9"/>
    <col min="3330" max="3330" width="3.7265625" style="9" customWidth="1"/>
    <col min="3331" max="3331" width="30.7265625" style="9" customWidth="1"/>
    <col min="3332" max="3351" width="6.7265625" style="9" customWidth="1"/>
    <col min="3352" max="3358" width="5.7265625" style="9" customWidth="1"/>
    <col min="3359" max="3585" width="9.1796875" style="9"/>
    <col min="3586" max="3586" width="3.7265625" style="9" customWidth="1"/>
    <col min="3587" max="3587" width="30.7265625" style="9" customWidth="1"/>
    <col min="3588" max="3607" width="6.7265625" style="9" customWidth="1"/>
    <col min="3608" max="3614" width="5.7265625" style="9" customWidth="1"/>
    <col min="3615" max="3841" width="9.1796875" style="9"/>
    <col min="3842" max="3842" width="3.7265625" style="9" customWidth="1"/>
    <col min="3843" max="3843" width="30.7265625" style="9" customWidth="1"/>
    <col min="3844" max="3863" width="6.7265625" style="9" customWidth="1"/>
    <col min="3864" max="3870" width="5.7265625" style="9" customWidth="1"/>
    <col min="3871" max="4097" width="9.1796875" style="9"/>
    <col min="4098" max="4098" width="3.7265625" style="9" customWidth="1"/>
    <col min="4099" max="4099" width="30.7265625" style="9" customWidth="1"/>
    <col min="4100" max="4119" width="6.7265625" style="9" customWidth="1"/>
    <col min="4120" max="4126" width="5.7265625" style="9" customWidth="1"/>
    <col min="4127" max="4353" width="9.1796875" style="9"/>
    <col min="4354" max="4354" width="3.7265625" style="9" customWidth="1"/>
    <col min="4355" max="4355" width="30.7265625" style="9" customWidth="1"/>
    <col min="4356" max="4375" width="6.7265625" style="9" customWidth="1"/>
    <col min="4376" max="4382" width="5.7265625" style="9" customWidth="1"/>
    <col min="4383" max="4609" width="9.1796875" style="9"/>
    <col min="4610" max="4610" width="3.7265625" style="9" customWidth="1"/>
    <col min="4611" max="4611" width="30.7265625" style="9" customWidth="1"/>
    <col min="4612" max="4631" width="6.7265625" style="9" customWidth="1"/>
    <col min="4632" max="4638" width="5.7265625" style="9" customWidth="1"/>
    <col min="4639" max="4865" width="9.1796875" style="9"/>
    <col min="4866" max="4866" width="3.7265625" style="9" customWidth="1"/>
    <col min="4867" max="4867" width="30.7265625" style="9" customWidth="1"/>
    <col min="4868" max="4887" width="6.7265625" style="9" customWidth="1"/>
    <col min="4888" max="4894" width="5.7265625" style="9" customWidth="1"/>
    <col min="4895" max="5121" width="9.1796875" style="9"/>
    <col min="5122" max="5122" width="3.7265625" style="9" customWidth="1"/>
    <col min="5123" max="5123" width="30.7265625" style="9" customWidth="1"/>
    <col min="5124" max="5143" width="6.7265625" style="9" customWidth="1"/>
    <col min="5144" max="5150" width="5.7265625" style="9" customWidth="1"/>
    <col min="5151" max="5377" width="9.1796875" style="9"/>
    <col min="5378" max="5378" width="3.7265625" style="9" customWidth="1"/>
    <col min="5379" max="5379" width="30.7265625" style="9" customWidth="1"/>
    <col min="5380" max="5399" width="6.7265625" style="9" customWidth="1"/>
    <col min="5400" max="5406" width="5.7265625" style="9" customWidth="1"/>
    <col min="5407" max="5633" width="9.1796875" style="9"/>
    <col min="5634" max="5634" width="3.7265625" style="9" customWidth="1"/>
    <col min="5635" max="5635" width="30.7265625" style="9" customWidth="1"/>
    <col min="5636" max="5655" width="6.7265625" style="9" customWidth="1"/>
    <col min="5656" max="5662" width="5.7265625" style="9" customWidth="1"/>
    <col min="5663" max="5889" width="9.1796875" style="9"/>
    <col min="5890" max="5890" width="3.7265625" style="9" customWidth="1"/>
    <col min="5891" max="5891" width="30.7265625" style="9" customWidth="1"/>
    <col min="5892" max="5911" width="6.7265625" style="9" customWidth="1"/>
    <col min="5912" max="5918" width="5.7265625" style="9" customWidth="1"/>
    <col min="5919" max="6145" width="9.1796875" style="9"/>
    <col min="6146" max="6146" width="3.7265625" style="9" customWidth="1"/>
    <col min="6147" max="6147" width="30.7265625" style="9" customWidth="1"/>
    <col min="6148" max="6167" width="6.7265625" style="9" customWidth="1"/>
    <col min="6168" max="6174" width="5.7265625" style="9" customWidth="1"/>
    <col min="6175" max="6401" width="9.1796875" style="9"/>
    <col min="6402" max="6402" width="3.7265625" style="9" customWidth="1"/>
    <col min="6403" max="6403" width="30.7265625" style="9" customWidth="1"/>
    <col min="6404" max="6423" width="6.7265625" style="9" customWidth="1"/>
    <col min="6424" max="6430" width="5.7265625" style="9" customWidth="1"/>
    <col min="6431" max="6657" width="9.1796875" style="9"/>
    <col min="6658" max="6658" width="3.7265625" style="9" customWidth="1"/>
    <col min="6659" max="6659" width="30.7265625" style="9" customWidth="1"/>
    <col min="6660" max="6679" width="6.7265625" style="9" customWidth="1"/>
    <col min="6680" max="6686" width="5.7265625" style="9" customWidth="1"/>
    <col min="6687" max="6913" width="9.1796875" style="9"/>
    <col min="6914" max="6914" width="3.7265625" style="9" customWidth="1"/>
    <col min="6915" max="6915" width="30.7265625" style="9" customWidth="1"/>
    <col min="6916" max="6935" width="6.7265625" style="9" customWidth="1"/>
    <col min="6936" max="6942" width="5.7265625" style="9" customWidth="1"/>
    <col min="6943" max="7169" width="9.1796875" style="9"/>
    <col min="7170" max="7170" width="3.7265625" style="9" customWidth="1"/>
    <col min="7171" max="7171" width="30.7265625" style="9" customWidth="1"/>
    <col min="7172" max="7191" width="6.7265625" style="9" customWidth="1"/>
    <col min="7192" max="7198" width="5.7265625" style="9" customWidth="1"/>
    <col min="7199" max="7425" width="9.1796875" style="9"/>
    <col min="7426" max="7426" width="3.7265625" style="9" customWidth="1"/>
    <col min="7427" max="7427" width="30.7265625" style="9" customWidth="1"/>
    <col min="7428" max="7447" width="6.7265625" style="9" customWidth="1"/>
    <col min="7448" max="7454" width="5.7265625" style="9" customWidth="1"/>
    <col min="7455" max="7681" width="9.1796875" style="9"/>
    <col min="7682" max="7682" width="3.7265625" style="9" customWidth="1"/>
    <col min="7683" max="7683" width="30.7265625" style="9" customWidth="1"/>
    <col min="7684" max="7703" width="6.7265625" style="9" customWidth="1"/>
    <col min="7704" max="7710" width="5.7265625" style="9" customWidth="1"/>
    <col min="7711" max="7937" width="9.1796875" style="9"/>
    <col min="7938" max="7938" width="3.7265625" style="9" customWidth="1"/>
    <col min="7939" max="7939" width="30.7265625" style="9" customWidth="1"/>
    <col min="7940" max="7959" width="6.7265625" style="9" customWidth="1"/>
    <col min="7960" max="7966" width="5.7265625" style="9" customWidth="1"/>
    <col min="7967" max="8193" width="9.1796875" style="9"/>
    <col min="8194" max="8194" width="3.7265625" style="9" customWidth="1"/>
    <col min="8195" max="8195" width="30.7265625" style="9" customWidth="1"/>
    <col min="8196" max="8215" width="6.7265625" style="9" customWidth="1"/>
    <col min="8216" max="8222" width="5.7265625" style="9" customWidth="1"/>
    <col min="8223" max="8449" width="9.1796875" style="9"/>
    <col min="8450" max="8450" width="3.7265625" style="9" customWidth="1"/>
    <col min="8451" max="8451" width="30.7265625" style="9" customWidth="1"/>
    <col min="8452" max="8471" width="6.7265625" style="9" customWidth="1"/>
    <col min="8472" max="8478" width="5.7265625" style="9" customWidth="1"/>
    <col min="8479" max="8705" width="9.1796875" style="9"/>
    <col min="8706" max="8706" width="3.7265625" style="9" customWidth="1"/>
    <col min="8707" max="8707" width="30.7265625" style="9" customWidth="1"/>
    <col min="8708" max="8727" width="6.7265625" style="9" customWidth="1"/>
    <col min="8728" max="8734" width="5.7265625" style="9" customWidth="1"/>
    <col min="8735" max="8961" width="9.1796875" style="9"/>
    <col min="8962" max="8962" width="3.7265625" style="9" customWidth="1"/>
    <col min="8963" max="8963" width="30.7265625" style="9" customWidth="1"/>
    <col min="8964" max="8983" width="6.7265625" style="9" customWidth="1"/>
    <col min="8984" max="8990" width="5.7265625" style="9" customWidth="1"/>
    <col min="8991" max="9217" width="9.1796875" style="9"/>
    <col min="9218" max="9218" width="3.7265625" style="9" customWidth="1"/>
    <col min="9219" max="9219" width="30.7265625" style="9" customWidth="1"/>
    <col min="9220" max="9239" width="6.7265625" style="9" customWidth="1"/>
    <col min="9240" max="9246" width="5.7265625" style="9" customWidth="1"/>
    <col min="9247" max="9473" width="9.1796875" style="9"/>
    <col min="9474" max="9474" width="3.7265625" style="9" customWidth="1"/>
    <col min="9475" max="9475" width="30.7265625" style="9" customWidth="1"/>
    <col min="9476" max="9495" width="6.7265625" style="9" customWidth="1"/>
    <col min="9496" max="9502" width="5.7265625" style="9" customWidth="1"/>
    <col min="9503" max="9729" width="9.1796875" style="9"/>
    <col min="9730" max="9730" width="3.7265625" style="9" customWidth="1"/>
    <col min="9731" max="9731" width="30.7265625" style="9" customWidth="1"/>
    <col min="9732" max="9751" width="6.7265625" style="9" customWidth="1"/>
    <col min="9752" max="9758" width="5.7265625" style="9" customWidth="1"/>
    <col min="9759" max="9985" width="9.1796875" style="9"/>
    <col min="9986" max="9986" width="3.7265625" style="9" customWidth="1"/>
    <col min="9987" max="9987" width="30.7265625" style="9" customWidth="1"/>
    <col min="9988" max="10007" width="6.7265625" style="9" customWidth="1"/>
    <col min="10008" max="10014" width="5.7265625" style="9" customWidth="1"/>
    <col min="10015" max="10241" width="9.1796875" style="9"/>
    <col min="10242" max="10242" width="3.7265625" style="9" customWidth="1"/>
    <col min="10243" max="10243" width="30.7265625" style="9" customWidth="1"/>
    <col min="10244" max="10263" width="6.7265625" style="9" customWidth="1"/>
    <col min="10264" max="10270" width="5.7265625" style="9" customWidth="1"/>
    <col min="10271" max="10497" width="9.1796875" style="9"/>
    <col min="10498" max="10498" width="3.7265625" style="9" customWidth="1"/>
    <col min="10499" max="10499" width="30.7265625" style="9" customWidth="1"/>
    <col min="10500" max="10519" width="6.7265625" style="9" customWidth="1"/>
    <col min="10520" max="10526" width="5.7265625" style="9" customWidth="1"/>
    <col min="10527" max="10753" width="9.1796875" style="9"/>
    <col min="10754" max="10754" width="3.7265625" style="9" customWidth="1"/>
    <col min="10755" max="10755" width="30.7265625" style="9" customWidth="1"/>
    <col min="10756" max="10775" width="6.7265625" style="9" customWidth="1"/>
    <col min="10776" max="10782" width="5.7265625" style="9" customWidth="1"/>
    <col min="10783" max="11009" width="9.1796875" style="9"/>
    <col min="11010" max="11010" width="3.7265625" style="9" customWidth="1"/>
    <col min="11011" max="11011" width="30.7265625" style="9" customWidth="1"/>
    <col min="11012" max="11031" width="6.7265625" style="9" customWidth="1"/>
    <col min="11032" max="11038" width="5.7265625" style="9" customWidth="1"/>
    <col min="11039" max="11265" width="9.1796875" style="9"/>
    <col min="11266" max="11266" width="3.7265625" style="9" customWidth="1"/>
    <col min="11267" max="11267" width="30.7265625" style="9" customWidth="1"/>
    <col min="11268" max="11287" width="6.7265625" style="9" customWidth="1"/>
    <col min="11288" max="11294" width="5.7265625" style="9" customWidth="1"/>
    <col min="11295" max="11521" width="9.1796875" style="9"/>
    <col min="11522" max="11522" width="3.7265625" style="9" customWidth="1"/>
    <col min="11523" max="11523" width="30.7265625" style="9" customWidth="1"/>
    <col min="11524" max="11543" width="6.7265625" style="9" customWidth="1"/>
    <col min="11544" max="11550" width="5.7265625" style="9" customWidth="1"/>
    <col min="11551" max="11777" width="9.1796875" style="9"/>
    <col min="11778" max="11778" width="3.7265625" style="9" customWidth="1"/>
    <col min="11779" max="11779" width="30.7265625" style="9" customWidth="1"/>
    <col min="11780" max="11799" width="6.7265625" style="9" customWidth="1"/>
    <col min="11800" max="11806" width="5.7265625" style="9" customWidth="1"/>
    <col min="11807" max="12033" width="9.1796875" style="9"/>
    <col min="12034" max="12034" width="3.7265625" style="9" customWidth="1"/>
    <col min="12035" max="12035" width="30.7265625" style="9" customWidth="1"/>
    <col min="12036" max="12055" width="6.7265625" style="9" customWidth="1"/>
    <col min="12056" max="12062" width="5.7265625" style="9" customWidth="1"/>
    <col min="12063" max="12289" width="9.1796875" style="9"/>
    <col min="12290" max="12290" width="3.7265625" style="9" customWidth="1"/>
    <col min="12291" max="12291" width="30.7265625" style="9" customWidth="1"/>
    <col min="12292" max="12311" width="6.7265625" style="9" customWidth="1"/>
    <col min="12312" max="12318" width="5.7265625" style="9" customWidth="1"/>
    <col min="12319" max="12545" width="9.1796875" style="9"/>
    <col min="12546" max="12546" width="3.7265625" style="9" customWidth="1"/>
    <col min="12547" max="12547" width="30.7265625" style="9" customWidth="1"/>
    <col min="12548" max="12567" width="6.7265625" style="9" customWidth="1"/>
    <col min="12568" max="12574" width="5.7265625" style="9" customWidth="1"/>
    <col min="12575" max="12801" width="9.1796875" style="9"/>
    <col min="12802" max="12802" width="3.7265625" style="9" customWidth="1"/>
    <col min="12803" max="12803" width="30.7265625" style="9" customWidth="1"/>
    <col min="12804" max="12823" width="6.7265625" style="9" customWidth="1"/>
    <col min="12824" max="12830" width="5.7265625" style="9" customWidth="1"/>
    <col min="12831" max="13057" width="9.1796875" style="9"/>
    <col min="13058" max="13058" width="3.7265625" style="9" customWidth="1"/>
    <col min="13059" max="13059" width="30.7265625" style="9" customWidth="1"/>
    <col min="13060" max="13079" width="6.7265625" style="9" customWidth="1"/>
    <col min="13080" max="13086" width="5.7265625" style="9" customWidth="1"/>
    <col min="13087" max="13313" width="9.1796875" style="9"/>
    <col min="13314" max="13314" width="3.7265625" style="9" customWidth="1"/>
    <col min="13315" max="13315" width="30.7265625" style="9" customWidth="1"/>
    <col min="13316" max="13335" width="6.7265625" style="9" customWidth="1"/>
    <col min="13336" max="13342" width="5.7265625" style="9" customWidth="1"/>
    <col min="13343" max="13569" width="9.1796875" style="9"/>
    <col min="13570" max="13570" width="3.7265625" style="9" customWidth="1"/>
    <col min="13571" max="13571" width="30.7265625" style="9" customWidth="1"/>
    <col min="13572" max="13591" width="6.7265625" style="9" customWidth="1"/>
    <col min="13592" max="13598" width="5.7265625" style="9" customWidth="1"/>
    <col min="13599" max="13825" width="9.1796875" style="9"/>
    <col min="13826" max="13826" width="3.7265625" style="9" customWidth="1"/>
    <col min="13827" max="13827" width="30.7265625" style="9" customWidth="1"/>
    <col min="13828" max="13847" width="6.7265625" style="9" customWidth="1"/>
    <col min="13848" max="13854" width="5.7265625" style="9" customWidth="1"/>
    <col min="13855" max="14081" width="9.1796875" style="9"/>
    <col min="14082" max="14082" width="3.7265625" style="9" customWidth="1"/>
    <col min="14083" max="14083" width="30.7265625" style="9" customWidth="1"/>
    <col min="14084" max="14103" width="6.7265625" style="9" customWidth="1"/>
    <col min="14104" max="14110" width="5.7265625" style="9" customWidth="1"/>
    <col min="14111" max="14337" width="9.1796875" style="9"/>
    <col min="14338" max="14338" width="3.7265625" style="9" customWidth="1"/>
    <col min="14339" max="14339" width="30.7265625" style="9" customWidth="1"/>
    <col min="14340" max="14359" width="6.7265625" style="9" customWidth="1"/>
    <col min="14360" max="14366" width="5.7265625" style="9" customWidth="1"/>
    <col min="14367" max="14593" width="9.1796875" style="9"/>
    <col min="14594" max="14594" width="3.7265625" style="9" customWidth="1"/>
    <col min="14595" max="14595" width="30.7265625" style="9" customWidth="1"/>
    <col min="14596" max="14615" width="6.7265625" style="9" customWidth="1"/>
    <col min="14616" max="14622" width="5.7265625" style="9" customWidth="1"/>
    <col min="14623" max="14849" width="9.1796875" style="9"/>
    <col min="14850" max="14850" width="3.7265625" style="9" customWidth="1"/>
    <col min="14851" max="14851" width="30.7265625" style="9" customWidth="1"/>
    <col min="14852" max="14871" width="6.7265625" style="9" customWidth="1"/>
    <col min="14872" max="14878" width="5.7265625" style="9" customWidth="1"/>
    <col min="14879" max="15105" width="9.1796875" style="9"/>
    <col min="15106" max="15106" width="3.7265625" style="9" customWidth="1"/>
    <col min="15107" max="15107" width="30.7265625" style="9" customWidth="1"/>
    <col min="15108" max="15127" width="6.7265625" style="9" customWidth="1"/>
    <col min="15128" max="15134" width="5.7265625" style="9" customWidth="1"/>
    <col min="15135" max="15361" width="9.1796875" style="9"/>
    <col min="15362" max="15362" width="3.7265625" style="9" customWidth="1"/>
    <col min="15363" max="15363" width="30.7265625" style="9" customWidth="1"/>
    <col min="15364" max="15383" width="6.7265625" style="9" customWidth="1"/>
    <col min="15384" max="15390" width="5.7265625" style="9" customWidth="1"/>
    <col min="15391" max="15617" width="9.1796875" style="9"/>
    <col min="15618" max="15618" width="3.7265625" style="9" customWidth="1"/>
    <col min="15619" max="15619" width="30.7265625" style="9" customWidth="1"/>
    <col min="15620" max="15639" width="6.7265625" style="9" customWidth="1"/>
    <col min="15640" max="15646" width="5.7265625" style="9" customWidth="1"/>
    <col min="15647" max="15873" width="9.1796875" style="9"/>
    <col min="15874" max="15874" width="3.7265625" style="9" customWidth="1"/>
    <col min="15875" max="15875" width="30.7265625" style="9" customWidth="1"/>
    <col min="15876" max="15895" width="6.7265625" style="9" customWidth="1"/>
    <col min="15896" max="15902" width="5.7265625" style="9" customWidth="1"/>
    <col min="15903" max="16129" width="9.1796875" style="9"/>
    <col min="16130" max="16130" width="3.7265625" style="9" customWidth="1"/>
    <col min="16131" max="16131" width="30.7265625" style="9" customWidth="1"/>
    <col min="16132" max="16151" width="6.7265625" style="9" customWidth="1"/>
    <col min="16152" max="16158" width="5.7265625" style="9" customWidth="1"/>
    <col min="16159" max="16384" width="9.1796875" style="9"/>
  </cols>
  <sheetData>
    <row r="1" spans="2:36" ht="20.5" thickBot="1" x14ac:dyDescent="0.25">
      <c r="B1" s="47" t="s">
        <v>69</v>
      </c>
      <c r="C1" s="48" t="s">
        <v>196</v>
      </c>
      <c r="D1" s="87" t="s">
        <v>177</v>
      </c>
      <c r="E1" s="96" t="s">
        <v>197</v>
      </c>
      <c r="F1" s="49" t="s">
        <v>198</v>
      </c>
      <c r="G1" s="50" t="s">
        <v>161</v>
      </c>
      <c r="H1" s="48" t="s">
        <v>199</v>
      </c>
      <c r="I1" s="87" t="s">
        <v>200</v>
      </c>
      <c r="J1" s="96" t="s">
        <v>201</v>
      </c>
      <c r="K1" s="87" t="s">
        <v>194</v>
      </c>
      <c r="L1" s="49" t="s">
        <v>195</v>
      </c>
      <c r="M1" s="50" t="s">
        <v>151</v>
      </c>
      <c r="N1" s="64" t="s">
        <v>202</v>
      </c>
      <c r="O1" s="87" t="s">
        <v>203</v>
      </c>
      <c r="P1" s="87" t="s">
        <v>204</v>
      </c>
      <c r="Q1" s="95" t="s">
        <v>192</v>
      </c>
      <c r="R1" s="50" t="s">
        <v>157</v>
      </c>
      <c r="S1" s="64" t="s">
        <v>265</v>
      </c>
      <c r="T1" s="87" t="s">
        <v>264</v>
      </c>
      <c r="U1" s="95" t="s">
        <v>266</v>
      </c>
      <c r="V1" s="50" t="s">
        <v>267</v>
      </c>
      <c r="W1" s="50" t="s">
        <v>150</v>
      </c>
      <c r="X1" s="64" t="s">
        <v>86</v>
      </c>
      <c r="Y1" s="49" t="s">
        <v>87</v>
      </c>
      <c r="Z1" s="50" t="s">
        <v>88</v>
      </c>
      <c r="AA1" s="96" t="s">
        <v>104</v>
      </c>
      <c r="AB1" s="87" t="s">
        <v>105</v>
      </c>
      <c r="AC1" s="87" t="s">
        <v>106</v>
      </c>
      <c r="AD1" s="95" t="s">
        <v>107</v>
      </c>
      <c r="AE1" s="95" t="s">
        <v>108</v>
      </c>
      <c r="AF1" s="96" t="s">
        <v>268</v>
      </c>
      <c r="AG1" s="87" t="s">
        <v>269</v>
      </c>
      <c r="AH1" s="95" t="s">
        <v>270</v>
      </c>
      <c r="AI1" s="95" t="s">
        <v>271</v>
      </c>
      <c r="AJ1" s="79" t="s">
        <v>220</v>
      </c>
    </row>
    <row r="2" spans="2:36" x14ac:dyDescent="0.2">
      <c r="B2" s="51" t="s">
        <v>40</v>
      </c>
      <c r="C2" s="27">
        <v>1.345</v>
      </c>
      <c r="D2" s="30">
        <v>1.0349999999999999</v>
      </c>
      <c r="E2" s="32">
        <v>0.70250000000000001</v>
      </c>
      <c r="F2" s="28">
        <v>0.58250000000000002</v>
      </c>
      <c r="G2" s="29">
        <v>3.665</v>
      </c>
      <c r="H2" s="27">
        <v>3.0449999999999999</v>
      </c>
      <c r="I2" s="30">
        <v>1.07</v>
      </c>
      <c r="J2" s="32">
        <v>0.75249999999999995</v>
      </c>
      <c r="K2" s="30">
        <v>0.59750000000000003</v>
      </c>
      <c r="L2" s="28">
        <v>0.22500000000000001</v>
      </c>
      <c r="M2" s="29">
        <v>5.69</v>
      </c>
      <c r="N2" s="62">
        <v>1.1125</v>
      </c>
      <c r="O2" s="30">
        <v>0.53500000000000003</v>
      </c>
      <c r="P2" s="30">
        <v>0.26</v>
      </c>
      <c r="Q2" s="33">
        <v>0.3075</v>
      </c>
      <c r="R2" s="29">
        <v>2.2149999999999999</v>
      </c>
      <c r="S2" s="62">
        <v>1.3825000000000001</v>
      </c>
      <c r="T2" s="30">
        <v>0.57999999999999996</v>
      </c>
      <c r="U2" s="33">
        <v>0.53249999999999997</v>
      </c>
      <c r="V2" s="29">
        <v>2.4950000000000001</v>
      </c>
      <c r="W2" s="29">
        <v>14.065</v>
      </c>
      <c r="X2" s="140">
        <v>91.25</v>
      </c>
      <c r="Y2" s="147">
        <v>90</v>
      </c>
      <c r="Z2" s="80">
        <v>90.625</v>
      </c>
      <c r="AA2" s="155">
        <v>85</v>
      </c>
      <c r="AB2" s="144">
        <v>75</v>
      </c>
      <c r="AC2" s="144">
        <v>85</v>
      </c>
      <c r="AD2" s="137">
        <v>73.75</v>
      </c>
      <c r="AE2" s="137">
        <v>79.6875</v>
      </c>
      <c r="AF2" s="155">
        <v>72.5</v>
      </c>
      <c r="AG2" s="144">
        <v>67.5</v>
      </c>
      <c r="AH2" s="137">
        <v>21.25</v>
      </c>
      <c r="AI2" s="137">
        <v>53.75</v>
      </c>
      <c r="AJ2" s="171">
        <f t="shared" ref="AJ2:AJ13" si="0">W2/W$13*100</f>
        <v>121.82763100909484</v>
      </c>
    </row>
    <row r="3" spans="2:36" x14ac:dyDescent="0.2">
      <c r="B3" s="52" t="s">
        <v>70</v>
      </c>
      <c r="C3" s="19">
        <v>1.37</v>
      </c>
      <c r="D3" s="22">
        <v>1.0024999999999999</v>
      </c>
      <c r="E3" s="24">
        <v>0.71499999999999997</v>
      </c>
      <c r="F3" s="20">
        <v>0.51749999999999996</v>
      </c>
      <c r="G3" s="21">
        <v>3.605</v>
      </c>
      <c r="H3" s="19">
        <v>3.3050000000000002</v>
      </c>
      <c r="I3" s="22">
        <v>1.19</v>
      </c>
      <c r="J3" s="24">
        <v>0.69</v>
      </c>
      <c r="K3" s="22">
        <v>0.47749999999999998</v>
      </c>
      <c r="L3" s="20">
        <v>0.17249999999999999</v>
      </c>
      <c r="M3" s="21">
        <v>5.835</v>
      </c>
      <c r="N3" s="60">
        <v>1.0900000000000001</v>
      </c>
      <c r="O3" s="22">
        <v>0.54749999999999999</v>
      </c>
      <c r="P3" s="22">
        <v>0.185</v>
      </c>
      <c r="Q3" s="25">
        <v>0.26</v>
      </c>
      <c r="R3" s="21">
        <v>2.0825</v>
      </c>
      <c r="S3" s="60">
        <v>1.155</v>
      </c>
      <c r="T3" s="22">
        <v>0.40749999999999997</v>
      </c>
      <c r="U3" s="25">
        <v>0.47249999999999998</v>
      </c>
      <c r="V3" s="21">
        <v>2.0350000000000001</v>
      </c>
      <c r="W3" s="21">
        <v>13.557499999999999</v>
      </c>
      <c r="X3" s="83">
        <v>92.5</v>
      </c>
      <c r="Y3" s="148">
        <v>91.25</v>
      </c>
      <c r="Z3" s="81">
        <v>91.875</v>
      </c>
      <c r="AA3" s="156">
        <v>85</v>
      </c>
      <c r="AB3" s="88">
        <v>57.5</v>
      </c>
      <c r="AC3" s="88">
        <v>72.5</v>
      </c>
      <c r="AD3" s="91">
        <v>50</v>
      </c>
      <c r="AE3" s="91">
        <v>66.25</v>
      </c>
      <c r="AF3" s="156">
        <v>45</v>
      </c>
      <c r="AG3" s="88">
        <v>47.5</v>
      </c>
      <c r="AH3" s="91">
        <v>17.5</v>
      </c>
      <c r="AI3" s="91">
        <v>36.6666667</v>
      </c>
      <c r="AJ3" s="94">
        <f t="shared" si="0"/>
        <v>117.43178865309658</v>
      </c>
    </row>
    <row r="4" spans="2:36" x14ac:dyDescent="0.2">
      <c r="B4" s="52" t="s">
        <v>31</v>
      </c>
      <c r="C4" s="19">
        <v>1.425</v>
      </c>
      <c r="D4" s="22">
        <v>1.0349999999999999</v>
      </c>
      <c r="E4" s="24">
        <v>0.65249999999999997</v>
      </c>
      <c r="F4" s="20">
        <v>0.5575</v>
      </c>
      <c r="G4" s="21">
        <v>3.67</v>
      </c>
      <c r="H4" s="19">
        <v>3.11</v>
      </c>
      <c r="I4" s="22">
        <v>1.2024999999999999</v>
      </c>
      <c r="J4" s="24">
        <v>0.67749999999999999</v>
      </c>
      <c r="K4" s="22">
        <v>0.54249999999999998</v>
      </c>
      <c r="L4" s="20">
        <v>0.24249999999999999</v>
      </c>
      <c r="M4" s="21">
        <v>5.7750000000000004</v>
      </c>
      <c r="N4" s="60">
        <v>0.9425</v>
      </c>
      <c r="O4" s="22">
        <v>0.54249999999999998</v>
      </c>
      <c r="P4" s="22">
        <v>0.18</v>
      </c>
      <c r="Q4" s="25">
        <v>0.25750000000000001</v>
      </c>
      <c r="R4" s="21">
        <v>1.9225000000000001</v>
      </c>
      <c r="S4" s="60">
        <v>1.1200000000000001</v>
      </c>
      <c r="T4" s="22">
        <v>0.44</v>
      </c>
      <c r="U4" s="25">
        <v>0.38750000000000001</v>
      </c>
      <c r="V4" s="21">
        <v>1.9475</v>
      </c>
      <c r="W4" s="21">
        <v>13.315</v>
      </c>
      <c r="X4" s="83">
        <v>91.75</v>
      </c>
      <c r="Y4" s="148">
        <v>94.5</v>
      </c>
      <c r="Z4" s="81">
        <v>93.125</v>
      </c>
      <c r="AA4" s="156">
        <v>75</v>
      </c>
      <c r="AB4" s="88">
        <v>65</v>
      </c>
      <c r="AC4" s="88">
        <v>60</v>
      </c>
      <c r="AD4" s="91">
        <v>48.75</v>
      </c>
      <c r="AE4" s="91">
        <v>62.1875</v>
      </c>
      <c r="AF4" s="156">
        <v>47.5</v>
      </c>
      <c r="AG4" s="88">
        <v>31.25</v>
      </c>
      <c r="AH4" s="91">
        <v>8.5</v>
      </c>
      <c r="AI4" s="91">
        <v>29.0833333</v>
      </c>
      <c r="AJ4" s="94">
        <f t="shared" si="0"/>
        <v>115.33131225638805</v>
      </c>
    </row>
    <row r="5" spans="2:36" x14ac:dyDescent="0.2">
      <c r="B5" s="52" t="s">
        <v>30</v>
      </c>
      <c r="C5" s="19">
        <v>1.4624999999999999</v>
      </c>
      <c r="D5" s="22">
        <v>0.93500000000000005</v>
      </c>
      <c r="E5" s="24">
        <v>0.64249999999999996</v>
      </c>
      <c r="F5" s="20">
        <v>0.5</v>
      </c>
      <c r="G5" s="21">
        <v>3.54</v>
      </c>
      <c r="H5" s="19">
        <v>3.0575000000000001</v>
      </c>
      <c r="I5" s="22">
        <v>1.05</v>
      </c>
      <c r="J5" s="24">
        <v>0.63500000000000001</v>
      </c>
      <c r="K5" s="22">
        <v>0.45250000000000001</v>
      </c>
      <c r="L5" s="20">
        <v>0.17</v>
      </c>
      <c r="M5" s="21">
        <v>5.3650000000000002</v>
      </c>
      <c r="N5" s="60">
        <v>1.0649999999999999</v>
      </c>
      <c r="O5" s="22">
        <v>0.55000000000000004</v>
      </c>
      <c r="P5" s="22">
        <v>0.14749999999999999</v>
      </c>
      <c r="Q5" s="25">
        <v>0.26750000000000002</v>
      </c>
      <c r="R5" s="21">
        <v>2.0299999999999998</v>
      </c>
      <c r="S5" s="60">
        <v>1.1924999999999999</v>
      </c>
      <c r="T5" s="22">
        <v>0.46750000000000003</v>
      </c>
      <c r="U5" s="25">
        <v>0.45250000000000001</v>
      </c>
      <c r="V5" s="21">
        <v>2.1124999999999998</v>
      </c>
      <c r="W5" s="21">
        <v>13.047499999999999</v>
      </c>
      <c r="X5" s="83">
        <v>81.25</v>
      </c>
      <c r="Y5" s="148">
        <v>82.5</v>
      </c>
      <c r="Z5" s="81">
        <v>81.875</v>
      </c>
      <c r="AA5" s="156">
        <v>61.25</v>
      </c>
      <c r="AB5" s="88">
        <v>52.5</v>
      </c>
      <c r="AC5" s="88">
        <v>33.75</v>
      </c>
      <c r="AD5" s="91">
        <v>42.5</v>
      </c>
      <c r="AE5" s="91">
        <v>47.5</v>
      </c>
      <c r="AF5" s="156">
        <v>52.5</v>
      </c>
      <c r="AG5" s="88">
        <v>47.5</v>
      </c>
      <c r="AH5" s="91">
        <v>13.75</v>
      </c>
      <c r="AI5" s="91">
        <v>37.9166667</v>
      </c>
      <c r="AJ5" s="94">
        <f t="shared" si="0"/>
        <v>113.01429190125596</v>
      </c>
    </row>
    <row r="6" spans="2:36" x14ac:dyDescent="0.2">
      <c r="B6" s="52" t="s">
        <v>37</v>
      </c>
      <c r="C6" s="19">
        <v>1.2549999999999999</v>
      </c>
      <c r="D6" s="22">
        <v>0.96</v>
      </c>
      <c r="E6" s="24">
        <v>0.75749999999999995</v>
      </c>
      <c r="F6" s="20">
        <v>0.50249999999999995</v>
      </c>
      <c r="G6" s="21">
        <v>3.4750000000000001</v>
      </c>
      <c r="H6" s="19">
        <v>3.1549999999999998</v>
      </c>
      <c r="I6" s="22">
        <v>1.2075</v>
      </c>
      <c r="J6" s="24">
        <v>0.64500000000000002</v>
      </c>
      <c r="K6" s="22">
        <v>0.53249999999999997</v>
      </c>
      <c r="L6" s="20">
        <v>0.20499999999999999</v>
      </c>
      <c r="M6" s="21">
        <v>5.7450000000000001</v>
      </c>
      <c r="N6" s="60">
        <v>0.95</v>
      </c>
      <c r="O6" s="22">
        <v>0.48</v>
      </c>
      <c r="P6" s="22">
        <v>0.1875</v>
      </c>
      <c r="Q6" s="25">
        <v>0.2475</v>
      </c>
      <c r="R6" s="21">
        <v>1.865</v>
      </c>
      <c r="S6" s="60">
        <v>1.0475000000000001</v>
      </c>
      <c r="T6" s="22">
        <v>0.4</v>
      </c>
      <c r="U6" s="25">
        <v>0.45500000000000002</v>
      </c>
      <c r="V6" s="21">
        <v>1.9025000000000001</v>
      </c>
      <c r="W6" s="21">
        <v>12.987500000000001</v>
      </c>
      <c r="X6" s="83">
        <v>91.75</v>
      </c>
      <c r="Y6" s="148">
        <v>88.25</v>
      </c>
      <c r="Z6" s="81">
        <v>90</v>
      </c>
      <c r="AA6" s="156">
        <v>77.5</v>
      </c>
      <c r="AB6" s="88">
        <v>67.5</v>
      </c>
      <c r="AC6" s="88">
        <v>60</v>
      </c>
      <c r="AD6" s="91">
        <v>62.5</v>
      </c>
      <c r="AE6" s="91">
        <v>66.875</v>
      </c>
      <c r="AF6" s="156">
        <v>35</v>
      </c>
      <c r="AG6" s="88">
        <v>45</v>
      </c>
      <c r="AH6" s="91">
        <v>11.25</v>
      </c>
      <c r="AI6" s="91">
        <v>30.4166667</v>
      </c>
      <c r="AJ6" s="94">
        <f t="shared" si="0"/>
        <v>112.49458640103941</v>
      </c>
    </row>
    <row r="7" spans="2:36" x14ac:dyDescent="0.2">
      <c r="B7" s="52" t="s">
        <v>80</v>
      </c>
      <c r="C7" s="19">
        <v>1.1950000000000001</v>
      </c>
      <c r="D7" s="22">
        <v>0.98250000000000004</v>
      </c>
      <c r="E7" s="24">
        <v>0.71250000000000002</v>
      </c>
      <c r="F7" s="20">
        <v>0.50749999999999995</v>
      </c>
      <c r="G7" s="21">
        <v>3.3975</v>
      </c>
      <c r="H7" s="19">
        <v>3.2549999999999999</v>
      </c>
      <c r="I7" s="22">
        <v>1.1100000000000001</v>
      </c>
      <c r="J7" s="24">
        <v>0.60250000000000004</v>
      </c>
      <c r="K7" s="22">
        <v>0.49249999999999999</v>
      </c>
      <c r="L7" s="20">
        <v>0.17499999999999999</v>
      </c>
      <c r="M7" s="21">
        <v>5.6349999999999998</v>
      </c>
      <c r="N7" s="60">
        <v>1.1000000000000001</v>
      </c>
      <c r="O7" s="22">
        <v>0.45500000000000002</v>
      </c>
      <c r="P7" s="22">
        <v>0.1575</v>
      </c>
      <c r="Q7" s="25">
        <v>0.245</v>
      </c>
      <c r="R7" s="21">
        <v>1.9575</v>
      </c>
      <c r="S7" s="60">
        <v>1.01</v>
      </c>
      <c r="T7" s="22">
        <v>0.44</v>
      </c>
      <c r="U7" s="25">
        <v>0.38</v>
      </c>
      <c r="V7" s="21">
        <v>1.83</v>
      </c>
      <c r="W7" s="21">
        <v>12.82</v>
      </c>
      <c r="X7" s="83">
        <v>80.5</v>
      </c>
      <c r="Y7" s="148">
        <v>82</v>
      </c>
      <c r="Z7" s="81">
        <v>81.25</v>
      </c>
      <c r="AA7" s="156">
        <v>76.25</v>
      </c>
      <c r="AB7" s="88">
        <v>55</v>
      </c>
      <c r="AC7" s="88">
        <v>52.5</v>
      </c>
      <c r="AD7" s="91">
        <v>57.5</v>
      </c>
      <c r="AE7" s="91">
        <v>60.3125</v>
      </c>
      <c r="AF7" s="156">
        <v>45</v>
      </c>
      <c r="AG7" s="88">
        <v>27.5</v>
      </c>
      <c r="AH7" s="91">
        <v>9.75</v>
      </c>
      <c r="AI7" s="91">
        <v>27.4166667</v>
      </c>
      <c r="AJ7" s="94">
        <f t="shared" si="0"/>
        <v>111.04374187960155</v>
      </c>
    </row>
    <row r="8" spans="2:36" x14ac:dyDescent="0.2">
      <c r="B8" s="52" t="s">
        <v>15</v>
      </c>
      <c r="C8" s="19">
        <v>1.18</v>
      </c>
      <c r="D8" s="22">
        <v>0.93</v>
      </c>
      <c r="E8" s="24">
        <v>0.77500000000000002</v>
      </c>
      <c r="F8" s="20">
        <v>0.66</v>
      </c>
      <c r="G8" s="21">
        <v>3.5449999999999999</v>
      </c>
      <c r="H8" s="19">
        <v>3.1749999999999998</v>
      </c>
      <c r="I8" s="22">
        <v>1.1975</v>
      </c>
      <c r="J8" s="24">
        <v>0.66</v>
      </c>
      <c r="K8" s="22">
        <v>0.44750000000000001</v>
      </c>
      <c r="L8" s="20">
        <v>0.20499999999999999</v>
      </c>
      <c r="M8" s="21">
        <v>5.6849999999999996</v>
      </c>
      <c r="N8" s="60">
        <v>0.92749999999999999</v>
      </c>
      <c r="O8" s="22">
        <v>0.54</v>
      </c>
      <c r="P8" s="22">
        <v>0.13750000000000001</v>
      </c>
      <c r="Q8" s="25">
        <v>0.2225</v>
      </c>
      <c r="R8" s="21">
        <v>1.8274999999999999</v>
      </c>
      <c r="S8" s="60">
        <v>0.93</v>
      </c>
      <c r="T8" s="22">
        <v>0.41499999999999998</v>
      </c>
      <c r="U8" s="25">
        <v>0.35749999999999998</v>
      </c>
      <c r="V8" s="21">
        <v>1.7024999999999999</v>
      </c>
      <c r="W8" s="21">
        <v>12.76</v>
      </c>
      <c r="X8" s="83">
        <v>90.25</v>
      </c>
      <c r="Y8" s="148">
        <v>91.25</v>
      </c>
      <c r="Z8" s="81">
        <v>90.75</v>
      </c>
      <c r="AA8" s="156">
        <v>48.75</v>
      </c>
      <c r="AB8" s="88">
        <v>50</v>
      </c>
      <c r="AC8" s="88">
        <v>35</v>
      </c>
      <c r="AD8" s="91">
        <v>37.5</v>
      </c>
      <c r="AE8" s="91">
        <v>42.8125</v>
      </c>
      <c r="AF8" s="156">
        <v>32.5</v>
      </c>
      <c r="AG8" s="88">
        <v>25</v>
      </c>
      <c r="AH8" s="91">
        <v>11</v>
      </c>
      <c r="AI8" s="91">
        <v>22.8333333</v>
      </c>
      <c r="AJ8" s="94">
        <f t="shared" si="0"/>
        <v>110.52403637938501</v>
      </c>
    </row>
    <row r="9" spans="2:36" x14ac:dyDescent="0.2">
      <c r="B9" s="52" t="s">
        <v>3</v>
      </c>
      <c r="C9" s="19">
        <v>1.2024999999999999</v>
      </c>
      <c r="D9" s="22">
        <v>0.90500000000000003</v>
      </c>
      <c r="E9" s="24">
        <v>0.76249999999999996</v>
      </c>
      <c r="F9" s="20">
        <v>0.65249999999999997</v>
      </c>
      <c r="G9" s="21">
        <v>3.5225</v>
      </c>
      <c r="H9" s="19">
        <v>3.2925</v>
      </c>
      <c r="I9" s="22">
        <v>1.0449999999999999</v>
      </c>
      <c r="J9" s="24">
        <v>0.67749999999999999</v>
      </c>
      <c r="K9" s="22">
        <v>0.52249999999999996</v>
      </c>
      <c r="L9" s="20">
        <v>0.185</v>
      </c>
      <c r="M9" s="21">
        <v>5.7225000000000001</v>
      </c>
      <c r="N9" s="60">
        <v>0.99</v>
      </c>
      <c r="O9" s="22">
        <v>0.50249999999999995</v>
      </c>
      <c r="P9" s="22">
        <v>0.13</v>
      </c>
      <c r="Q9" s="25">
        <v>0.23499999999999999</v>
      </c>
      <c r="R9" s="21">
        <v>1.8574999999999999</v>
      </c>
      <c r="S9" s="60">
        <v>0.93</v>
      </c>
      <c r="T9" s="22">
        <v>0.35</v>
      </c>
      <c r="U9" s="25">
        <v>0.36749999999999999</v>
      </c>
      <c r="V9" s="21">
        <v>1.6475</v>
      </c>
      <c r="W9" s="21">
        <v>12.75</v>
      </c>
      <c r="X9" s="83">
        <v>87.5</v>
      </c>
      <c r="Y9" s="148">
        <v>85</v>
      </c>
      <c r="Z9" s="81">
        <v>86.25</v>
      </c>
      <c r="AA9" s="156">
        <v>50</v>
      </c>
      <c r="AB9" s="88">
        <v>30</v>
      </c>
      <c r="AC9" s="88">
        <v>33.75</v>
      </c>
      <c r="AD9" s="91">
        <v>25</v>
      </c>
      <c r="AE9" s="91">
        <v>34.6875</v>
      </c>
      <c r="AF9" s="156">
        <v>28.75</v>
      </c>
      <c r="AG9" s="88">
        <v>22.5</v>
      </c>
      <c r="AH9" s="91">
        <v>7.25</v>
      </c>
      <c r="AI9" s="91">
        <v>19.5</v>
      </c>
      <c r="AJ9" s="94">
        <f t="shared" si="0"/>
        <v>110.43741879601558</v>
      </c>
    </row>
    <row r="10" spans="2:36" x14ac:dyDescent="0.2">
      <c r="B10" s="52" t="s">
        <v>36</v>
      </c>
      <c r="C10" s="19">
        <v>1.34</v>
      </c>
      <c r="D10" s="22">
        <v>0.94</v>
      </c>
      <c r="E10" s="24">
        <v>0.71250000000000002</v>
      </c>
      <c r="F10" s="20">
        <v>0.435</v>
      </c>
      <c r="G10" s="21">
        <v>3.4275000000000002</v>
      </c>
      <c r="H10" s="19">
        <v>3.1625000000000001</v>
      </c>
      <c r="I10" s="22">
        <v>1.1225000000000001</v>
      </c>
      <c r="J10" s="24">
        <v>0.62250000000000005</v>
      </c>
      <c r="K10" s="22">
        <v>0.41249999999999998</v>
      </c>
      <c r="L10" s="20">
        <v>0.18</v>
      </c>
      <c r="M10" s="21">
        <v>5.5</v>
      </c>
      <c r="N10" s="60">
        <v>1.2625</v>
      </c>
      <c r="O10" s="22">
        <v>0.45750000000000002</v>
      </c>
      <c r="P10" s="22">
        <v>0.16250000000000001</v>
      </c>
      <c r="Q10" s="25">
        <v>0.22</v>
      </c>
      <c r="R10" s="21">
        <v>2.1025</v>
      </c>
      <c r="S10" s="60">
        <v>0.79749999999999999</v>
      </c>
      <c r="T10" s="22">
        <v>0.42499999999999999</v>
      </c>
      <c r="U10" s="25">
        <v>0.36499999999999999</v>
      </c>
      <c r="V10" s="21">
        <v>1.5874999999999999</v>
      </c>
      <c r="W10" s="21">
        <v>12.6175</v>
      </c>
      <c r="X10" s="83">
        <v>82.5</v>
      </c>
      <c r="Y10" s="148">
        <v>85</v>
      </c>
      <c r="Z10" s="81">
        <v>83.75</v>
      </c>
      <c r="AA10" s="156">
        <v>75</v>
      </c>
      <c r="AB10" s="88">
        <v>57.5</v>
      </c>
      <c r="AC10" s="88">
        <v>53.75</v>
      </c>
      <c r="AD10" s="91">
        <v>50</v>
      </c>
      <c r="AE10" s="91">
        <v>59.0625</v>
      </c>
      <c r="AF10" s="156">
        <v>27.5</v>
      </c>
      <c r="AG10" s="88">
        <v>50</v>
      </c>
      <c r="AH10" s="91">
        <v>11.25</v>
      </c>
      <c r="AI10" s="91">
        <v>29.5833333</v>
      </c>
      <c r="AJ10" s="94">
        <f t="shared" si="0"/>
        <v>109.28973581637071</v>
      </c>
    </row>
    <row r="11" spans="2:36" x14ac:dyDescent="0.2">
      <c r="B11" s="52" t="s">
        <v>10</v>
      </c>
      <c r="C11" s="19">
        <v>1.3274999999999999</v>
      </c>
      <c r="D11" s="22">
        <v>0.88249999999999995</v>
      </c>
      <c r="E11" s="24">
        <v>0.67249999999999999</v>
      </c>
      <c r="F11" s="20">
        <v>0.5675</v>
      </c>
      <c r="G11" s="21">
        <v>3.45</v>
      </c>
      <c r="H11" s="19">
        <v>3</v>
      </c>
      <c r="I11" s="22">
        <v>1.04</v>
      </c>
      <c r="J11" s="24">
        <v>0.58750000000000002</v>
      </c>
      <c r="K11" s="22">
        <v>0.45500000000000002</v>
      </c>
      <c r="L11" s="20">
        <v>0.14249999999999999</v>
      </c>
      <c r="M11" s="21">
        <v>5.2249999999999996</v>
      </c>
      <c r="N11" s="60">
        <v>0.95250000000000001</v>
      </c>
      <c r="O11" s="22">
        <v>0.46</v>
      </c>
      <c r="P11" s="22">
        <v>0.125</v>
      </c>
      <c r="Q11" s="25">
        <v>0.19</v>
      </c>
      <c r="R11" s="21">
        <v>1.7275</v>
      </c>
      <c r="S11" s="60">
        <v>1.0125</v>
      </c>
      <c r="T11" s="22">
        <v>0.36</v>
      </c>
      <c r="U11" s="25">
        <v>0.33750000000000002</v>
      </c>
      <c r="V11" s="21">
        <v>1.71</v>
      </c>
      <c r="W11" s="21">
        <v>12.112500000000001</v>
      </c>
      <c r="X11" s="83">
        <v>66.25</v>
      </c>
      <c r="Y11" s="148">
        <v>66.25</v>
      </c>
      <c r="Z11" s="81">
        <v>66.25</v>
      </c>
      <c r="AA11" s="156">
        <v>40</v>
      </c>
      <c r="AB11" s="88">
        <v>30</v>
      </c>
      <c r="AC11" s="88">
        <v>17.5</v>
      </c>
      <c r="AD11" s="91">
        <v>20</v>
      </c>
      <c r="AE11" s="91">
        <v>26.875</v>
      </c>
      <c r="AF11" s="156">
        <v>25</v>
      </c>
      <c r="AG11" s="88">
        <v>17.5</v>
      </c>
      <c r="AH11" s="91">
        <v>7.5</v>
      </c>
      <c r="AI11" s="91">
        <v>16.6666667</v>
      </c>
      <c r="AJ11" s="94">
        <f t="shared" si="0"/>
        <v>104.91554785621481</v>
      </c>
    </row>
    <row r="12" spans="2:36" x14ac:dyDescent="0.2">
      <c r="B12" s="52" t="s">
        <v>5</v>
      </c>
      <c r="C12" s="19">
        <v>1.1025</v>
      </c>
      <c r="D12" s="22">
        <v>0.97750000000000004</v>
      </c>
      <c r="E12" s="24">
        <v>0.73499999999999999</v>
      </c>
      <c r="F12" s="20">
        <v>0.72</v>
      </c>
      <c r="G12" s="21">
        <v>3.5350000000000001</v>
      </c>
      <c r="H12" s="19">
        <v>2.9175</v>
      </c>
      <c r="I12" s="22">
        <v>1.1025</v>
      </c>
      <c r="J12" s="24">
        <v>0.7</v>
      </c>
      <c r="K12" s="22">
        <v>0.46500000000000002</v>
      </c>
      <c r="L12" s="20">
        <v>0.28249999999999997</v>
      </c>
      <c r="M12" s="21">
        <v>5.4675000000000002</v>
      </c>
      <c r="N12" s="60">
        <v>0.58250000000000002</v>
      </c>
      <c r="O12" s="22">
        <v>0.48749999999999999</v>
      </c>
      <c r="P12" s="22">
        <v>0.1</v>
      </c>
      <c r="Q12" s="25">
        <v>0.2</v>
      </c>
      <c r="R12" s="21">
        <v>1.37</v>
      </c>
      <c r="S12" s="60">
        <v>0.72250000000000003</v>
      </c>
      <c r="T12" s="22">
        <v>0.26</v>
      </c>
      <c r="U12" s="25">
        <v>0.32250000000000001</v>
      </c>
      <c r="V12" s="21">
        <v>1.3049999999999999</v>
      </c>
      <c r="W12" s="21">
        <v>11.6775</v>
      </c>
      <c r="X12" s="83">
        <v>88.75</v>
      </c>
      <c r="Y12" s="148">
        <v>88.75</v>
      </c>
      <c r="Z12" s="81">
        <v>88.75</v>
      </c>
      <c r="AA12" s="156">
        <v>10</v>
      </c>
      <c r="AB12" s="88">
        <v>12.5</v>
      </c>
      <c r="AC12" s="88">
        <v>5.5</v>
      </c>
      <c r="AD12" s="91">
        <v>25</v>
      </c>
      <c r="AE12" s="91">
        <v>13.25</v>
      </c>
      <c r="AF12" s="156">
        <v>9.25</v>
      </c>
      <c r="AG12" s="88">
        <v>10</v>
      </c>
      <c r="AH12" s="91">
        <v>5</v>
      </c>
      <c r="AI12" s="91">
        <v>8.0833332999999996</v>
      </c>
      <c r="AJ12" s="94">
        <f t="shared" si="0"/>
        <v>101.14768297964487</v>
      </c>
    </row>
    <row r="13" spans="2:36" x14ac:dyDescent="0.2">
      <c r="B13" s="52" t="s">
        <v>7</v>
      </c>
      <c r="C13" s="19">
        <v>1.3</v>
      </c>
      <c r="D13" s="22">
        <v>0.94750000000000001</v>
      </c>
      <c r="E13" s="24">
        <v>0.64500000000000002</v>
      </c>
      <c r="F13" s="20">
        <v>0.4975</v>
      </c>
      <c r="G13" s="21">
        <v>3.39</v>
      </c>
      <c r="H13" s="19">
        <v>3.0375000000000001</v>
      </c>
      <c r="I13" s="22">
        <v>1.0475000000000001</v>
      </c>
      <c r="J13" s="24">
        <v>0.59750000000000003</v>
      </c>
      <c r="K13" s="22">
        <v>0.435</v>
      </c>
      <c r="L13" s="20">
        <v>0.1525</v>
      </c>
      <c r="M13" s="21">
        <v>5.27</v>
      </c>
      <c r="N13" s="60">
        <v>0.79749999999999999</v>
      </c>
      <c r="O13" s="22">
        <v>0.38750000000000001</v>
      </c>
      <c r="P13" s="22">
        <v>0.11749999999999999</v>
      </c>
      <c r="Q13" s="25">
        <v>0.21249999999999999</v>
      </c>
      <c r="R13" s="21">
        <v>1.5149999999999999</v>
      </c>
      <c r="S13" s="60">
        <v>0.77500000000000002</v>
      </c>
      <c r="T13" s="22">
        <v>0.28000000000000003</v>
      </c>
      <c r="U13" s="25">
        <v>0.315</v>
      </c>
      <c r="V13" s="21">
        <v>1.37</v>
      </c>
      <c r="W13" s="21">
        <v>11.545</v>
      </c>
      <c r="X13" s="83">
        <v>75</v>
      </c>
      <c r="Y13" s="148">
        <v>76.25</v>
      </c>
      <c r="Z13" s="81">
        <v>75.625</v>
      </c>
      <c r="AA13" s="156">
        <v>45</v>
      </c>
      <c r="AB13" s="88">
        <v>12.5</v>
      </c>
      <c r="AC13" s="88">
        <v>10.25</v>
      </c>
      <c r="AD13" s="91">
        <v>18.75</v>
      </c>
      <c r="AE13" s="91">
        <v>21.625</v>
      </c>
      <c r="AF13" s="156">
        <v>7.5</v>
      </c>
      <c r="AG13" s="88">
        <v>10</v>
      </c>
      <c r="AH13" s="91">
        <v>5.5</v>
      </c>
      <c r="AI13" s="91">
        <v>7.6666667000000004</v>
      </c>
      <c r="AJ13" s="94">
        <f t="shared" si="0"/>
        <v>100</v>
      </c>
    </row>
    <row r="14" spans="2:36" x14ac:dyDescent="0.2">
      <c r="B14" s="52"/>
      <c r="C14" s="19"/>
      <c r="D14" s="22"/>
      <c r="E14" s="24"/>
      <c r="F14" s="20"/>
      <c r="G14" s="21"/>
      <c r="H14" s="19"/>
      <c r="I14" s="22"/>
      <c r="J14" s="24"/>
      <c r="K14" s="22"/>
      <c r="L14" s="20"/>
      <c r="M14" s="21"/>
      <c r="N14" s="60"/>
      <c r="O14" s="22"/>
      <c r="P14" s="22"/>
      <c r="Q14" s="25"/>
      <c r="R14" s="21"/>
      <c r="S14" s="60"/>
      <c r="T14" s="22"/>
      <c r="U14" s="25"/>
      <c r="V14" s="21"/>
      <c r="W14" s="21"/>
      <c r="X14" s="60"/>
      <c r="Y14" s="20"/>
      <c r="Z14" s="21"/>
      <c r="AA14" s="24"/>
      <c r="AB14" s="22"/>
      <c r="AC14" s="22"/>
      <c r="AD14" s="25"/>
      <c r="AE14" s="25"/>
      <c r="AF14" s="24"/>
      <c r="AG14" s="22"/>
      <c r="AH14" s="25"/>
      <c r="AI14" s="25"/>
      <c r="AJ14" s="94"/>
    </row>
    <row r="15" spans="2:36" x14ac:dyDescent="0.2">
      <c r="B15" s="52" t="s">
        <v>11</v>
      </c>
      <c r="C15" s="53">
        <v>1.2920830000000001</v>
      </c>
      <c r="D15" s="99">
        <v>0.96104199999999995</v>
      </c>
      <c r="E15" s="97">
        <v>0.70708300000000002</v>
      </c>
      <c r="F15" s="54">
        <v>0.55833299999999997</v>
      </c>
      <c r="G15" s="101">
        <v>3.5185420000000001</v>
      </c>
      <c r="H15" s="53">
        <v>3.126042</v>
      </c>
      <c r="I15" s="99">
        <v>1.1154170000000001</v>
      </c>
      <c r="J15" s="97">
        <v>0.65395800000000004</v>
      </c>
      <c r="K15" s="99">
        <v>0.48604199999999997</v>
      </c>
      <c r="L15" s="54">
        <v>0.19479199999999999</v>
      </c>
      <c r="M15" s="101">
        <v>5.5762499999999999</v>
      </c>
      <c r="N15" s="77">
        <v>0.98104199999999997</v>
      </c>
      <c r="O15" s="99">
        <v>0.495417</v>
      </c>
      <c r="P15" s="99">
        <v>0.1575</v>
      </c>
      <c r="Q15" s="163">
        <v>0.23874999999999999</v>
      </c>
      <c r="R15" s="101">
        <v>1.872708</v>
      </c>
      <c r="S15" s="77">
        <v>1.0062500000000001</v>
      </c>
      <c r="T15" s="99">
        <v>0.40208300000000002</v>
      </c>
      <c r="U15" s="163">
        <v>0.39541700000000002</v>
      </c>
      <c r="V15" s="101">
        <v>1.80375</v>
      </c>
      <c r="W15" s="101">
        <v>12.77125</v>
      </c>
      <c r="X15" s="139">
        <v>84.9375</v>
      </c>
      <c r="Y15" s="149">
        <v>85.083330000000004</v>
      </c>
      <c r="Z15" s="146">
        <v>85.010419999999996</v>
      </c>
      <c r="AA15" s="164">
        <v>60.729170000000003</v>
      </c>
      <c r="AB15" s="145">
        <v>47.083329999999997</v>
      </c>
      <c r="AC15" s="145">
        <v>43.291670000000003</v>
      </c>
      <c r="AD15" s="138">
        <v>42.604170000000003</v>
      </c>
      <c r="AE15" s="138">
        <v>48.427079999999997</v>
      </c>
      <c r="AF15" s="164">
        <v>35.666670000000003</v>
      </c>
      <c r="AG15" s="145">
        <v>33.4375</v>
      </c>
      <c r="AH15" s="138">
        <v>10.79167</v>
      </c>
      <c r="AI15" s="138">
        <v>26.63194</v>
      </c>
      <c r="AJ15" s="94"/>
    </row>
    <row r="16" spans="2:36" x14ac:dyDescent="0.2">
      <c r="B16" s="52" t="s">
        <v>12</v>
      </c>
      <c r="C16" s="53">
        <v>0.2495</v>
      </c>
      <c r="D16" s="99">
        <v>0.15</v>
      </c>
      <c r="E16" s="97">
        <v>9.35E-2</v>
      </c>
      <c r="F16" s="54">
        <v>0.08</v>
      </c>
      <c r="G16" s="101">
        <v>0.2863</v>
      </c>
      <c r="H16" s="53">
        <v>0.21460000000000001</v>
      </c>
      <c r="I16" s="99">
        <v>9.8000000000000004E-2</v>
      </c>
      <c r="J16" s="97">
        <v>0.1142</v>
      </c>
      <c r="K16" s="99">
        <v>9.1300000000000006E-2</v>
      </c>
      <c r="L16" s="54">
        <v>7.22E-2</v>
      </c>
      <c r="M16" s="101">
        <v>0.37880000000000003</v>
      </c>
      <c r="N16" s="77">
        <v>0.2727</v>
      </c>
      <c r="O16" s="99">
        <v>0.1021</v>
      </c>
      <c r="P16" s="99">
        <v>4.9399999999999999E-2</v>
      </c>
      <c r="Q16" s="163">
        <v>5.21E-2</v>
      </c>
      <c r="R16" s="101">
        <v>0.32619999999999999</v>
      </c>
      <c r="S16" s="77">
        <v>0.29339999999999999</v>
      </c>
      <c r="T16" s="99">
        <v>9.5500000000000002E-2</v>
      </c>
      <c r="U16" s="163">
        <v>8.8900000000000007E-2</v>
      </c>
      <c r="V16" s="101">
        <v>0.35770000000000002</v>
      </c>
      <c r="W16" s="101">
        <v>0.92749999999999999</v>
      </c>
      <c r="X16" s="139">
        <v>15.522</v>
      </c>
      <c r="Y16" s="149">
        <v>13.019</v>
      </c>
      <c r="Z16" s="146">
        <v>13.635</v>
      </c>
      <c r="AA16" s="164">
        <v>22.54</v>
      </c>
      <c r="AB16" s="145">
        <v>23.331</v>
      </c>
      <c r="AC16" s="145">
        <v>29.908999999999999</v>
      </c>
      <c r="AD16" s="138">
        <v>20.530999999999999</v>
      </c>
      <c r="AE16" s="138">
        <v>19.335999999999999</v>
      </c>
      <c r="AF16" s="164">
        <v>27.277999999999999</v>
      </c>
      <c r="AG16" s="145">
        <v>18.86</v>
      </c>
      <c r="AH16" s="138">
        <v>5.5590999999999999</v>
      </c>
      <c r="AI16" s="138">
        <v>13.173999999999999</v>
      </c>
      <c r="AJ16" s="94"/>
    </row>
    <row r="17" spans="2:36" ht="10.5" thickBot="1" x14ac:dyDescent="0.25">
      <c r="B17" s="55" t="s">
        <v>13</v>
      </c>
      <c r="C17" s="56">
        <v>13.4664</v>
      </c>
      <c r="D17" s="100">
        <v>10.88255</v>
      </c>
      <c r="E17" s="98">
        <v>9.2198499999999992</v>
      </c>
      <c r="F17" s="57">
        <v>9.9944290000000002</v>
      </c>
      <c r="G17" s="102">
        <v>5.6745429999999999</v>
      </c>
      <c r="H17" s="56">
        <v>4.7729749999999997</v>
      </c>
      <c r="I17" s="100">
        <v>6.1080110000000003</v>
      </c>
      <c r="J17" s="98">
        <v>12.133900000000001</v>
      </c>
      <c r="K17" s="100">
        <v>13.0543</v>
      </c>
      <c r="L17" s="57">
        <v>25.761939999999999</v>
      </c>
      <c r="M17" s="102">
        <v>4.7216440000000004</v>
      </c>
      <c r="N17" s="78">
        <v>19.322019999999998</v>
      </c>
      <c r="O17" s="100">
        <v>14.322979999999999</v>
      </c>
      <c r="P17" s="100">
        <v>21.799040000000002</v>
      </c>
      <c r="Q17" s="136">
        <v>15.18224</v>
      </c>
      <c r="R17" s="102">
        <v>12.106960000000001</v>
      </c>
      <c r="S17" s="78">
        <v>20.269580000000001</v>
      </c>
      <c r="T17" s="100">
        <v>16.501460000000002</v>
      </c>
      <c r="U17" s="136">
        <v>15.62433</v>
      </c>
      <c r="V17" s="102">
        <v>13.78598</v>
      </c>
      <c r="W17" s="102">
        <v>5.0479130000000003</v>
      </c>
      <c r="X17" s="78">
        <v>12.702669999999999</v>
      </c>
      <c r="Y17" s="57">
        <v>10.6364</v>
      </c>
      <c r="Z17" s="102">
        <v>11.14874</v>
      </c>
      <c r="AA17" s="98">
        <v>25.798960000000001</v>
      </c>
      <c r="AB17" s="100">
        <v>34.444099999999999</v>
      </c>
      <c r="AC17" s="100">
        <v>48.023139999999998</v>
      </c>
      <c r="AD17" s="136">
        <v>33.498040000000003</v>
      </c>
      <c r="AE17" s="136">
        <v>27.754719999999999</v>
      </c>
      <c r="AF17" s="98">
        <v>53.163229999999999</v>
      </c>
      <c r="AG17" s="100">
        <v>39.206009999999999</v>
      </c>
      <c r="AH17" s="136">
        <v>35.806989999999999</v>
      </c>
      <c r="AI17" s="136">
        <v>34.383899999999997</v>
      </c>
      <c r="AJ17" s="106"/>
    </row>
    <row r="18" spans="2:36" ht="15.75" customHeight="1" thickBot="1" x14ac:dyDescent="0.25">
      <c r="B18" s="311" t="s">
        <v>233</v>
      </c>
      <c r="C18" s="312"/>
      <c r="D18" s="312"/>
      <c r="E18" s="312"/>
      <c r="F18" s="312"/>
      <c r="G18" s="312"/>
      <c r="H18" s="312"/>
      <c r="I18" s="312"/>
      <c r="J18" s="312"/>
      <c r="K18" s="312"/>
      <c r="L18" s="312"/>
      <c r="M18" s="312"/>
      <c r="N18" s="312"/>
      <c r="O18" s="312"/>
      <c r="P18" s="312"/>
      <c r="Q18" s="312"/>
      <c r="R18" s="312"/>
      <c r="S18" s="312"/>
      <c r="T18" s="312"/>
      <c r="U18" s="312"/>
      <c r="V18" s="312"/>
      <c r="W18" s="312"/>
      <c r="X18" s="312"/>
      <c r="Y18" s="312"/>
      <c r="Z18" s="312"/>
      <c r="AA18" s="312"/>
      <c r="AB18" s="312"/>
      <c r="AC18" s="312"/>
      <c r="AD18" s="312"/>
      <c r="AE18" s="312"/>
      <c r="AF18" s="312"/>
      <c r="AG18" s="312"/>
      <c r="AH18" s="312"/>
      <c r="AI18" s="312"/>
      <c r="AJ18" s="313"/>
    </row>
    <row r="19" spans="2:36" x14ac:dyDescent="0.2">
      <c r="C19" s="135"/>
      <c r="D19" s="135"/>
      <c r="E19" s="135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35"/>
      <c r="Q19" s="135"/>
    </row>
    <row r="20" spans="2:36" ht="10.5" thickBot="1" x14ac:dyDescent="0.25"/>
    <row r="21" spans="2:36" ht="20.5" thickBot="1" x14ac:dyDescent="0.25">
      <c r="B21" s="47" t="s">
        <v>134</v>
      </c>
      <c r="C21" s="48" t="s">
        <v>158</v>
      </c>
      <c r="D21" s="87" t="s">
        <v>159</v>
      </c>
      <c r="E21" s="96" t="s">
        <v>160</v>
      </c>
      <c r="F21" s="50" t="s">
        <v>161</v>
      </c>
      <c r="G21" s="48" t="s">
        <v>263</v>
      </c>
      <c r="H21" s="87" t="s">
        <v>162</v>
      </c>
      <c r="I21" s="96" t="s">
        <v>163</v>
      </c>
      <c r="J21" s="50" t="s">
        <v>151</v>
      </c>
      <c r="K21" s="64" t="s">
        <v>164</v>
      </c>
      <c r="L21" s="87" t="s">
        <v>165</v>
      </c>
      <c r="M21" s="87" t="s">
        <v>166</v>
      </c>
      <c r="N21" s="87" t="s">
        <v>167</v>
      </c>
      <c r="O21" s="50" t="s">
        <v>157</v>
      </c>
      <c r="P21" s="50" t="s">
        <v>150</v>
      </c>
      <c r="Q21" s="79" t="s">
        <v>220</v>
      </c>
    </row>
    <row r="22" spans="2:36" x14ac:dyDescent="0.2">
      <c r="B22" s="51" t="s">
        <v>30</v>
      </c>
      <c r="C22" s="27">
        <v>2.56421053</v>
      </c>
      <c r="D22" s="30">
        <v>0.97123411999999998</v>
      </c>
      <c r="E22" s="32">
        <v>1.4831216</v>
      </c>
      <c r="F22" s="29">
        <v>5.0185662400000002</v>
      </c>
      <c r="G22" s="27" t="s">
        <v>77</v>
      </c>
      <c r="H22" s="30">
        <v>1.59</v>
      </c>
      <c r="I22" s="32">
        <v>1.1613974600000001</v>
      </c>
      <c r="J22" s="29">
        <v>2.7513974600000002</v>
      </c>
      <c r="K22" s="62">
        <v>2.4624999999999999</v>
      </c>
      <c r="L22" s="30">
        <v>1.7625</v>
      </c>
      <c r="M22" s="30">
        <v>1.4275</v>
      </c>
      <c r="N22" s="30">
        <v>0.54749999999999999</v>
      </c>
      <c r="O22" s="29">
        <v>6.2</v>
      </c>
      <c r="P22" s="29">
        <v>13.969963699999999</v>
      </c>
      <c r="Q22" s="171">
        <f>P22/P$26*100</f>
        <v>101.0780855998163</v>
      </c>
    </row>
    <row r="23" spans="2:36" x14ac:dyDescent="0.2">
      <c r="B23" s="52" t="s">
        <v>15</v>
      </c>
      <c r="C23" s="19">
        <v>2.9810526300000002</v>
      </c>
      <c r="D23" s="22">
        <v>0.83009074000000005</v>
      </c>
      <c r="E23" s="24">
        <v>1.8375680599999999</v>
      </c>
      <c r="F23" s="21">
        <v>5.6487114299999996</v>
      </c>
      <c r="G23" s="19" t="s">
        <v>77</v>
      </c>
      <c r="H23" s="22">
        <v>1.6168421100000001</v>
      </c>
      <c r="I23" s="24">
        <v>1.0996370200000001</v>
      </c>
      <c r="J23" s="21">
        <v>2.7164791300000002</v>
      </c>
      <c r="K23" s="60">
        <v>1.875</v>
      </c>
      <c r="L23" s="22">
        <v>1.7925</v>
      </c>
      <c r="M23" s="22">
        <v>1.35</v>
      </c>
      <c r="N23" s="22">
        <v>0.52749999999999997</v>
      </c>
      <c r="O23" s="21">
        <v>5.5449999999999999</v>
      </c>
      <c r="P23" s="21">
        <v>13.9101906</v>
      </c>
      <c r="Q23" s="171">
        <f t="shared" ref="Q23:Q33" si="1">P23/P$26*100</f>
        <v>100.64560412397925</v>
      </c>
    </row>
    <row r="24" spans="2:36" x14ac:dyDescent="0.2">
      <c r="B24" s="52" t="s">
        <v>80</v>
      </c>
      <c r="C24" s="19">
        <v>2.5073684200000002</v>
      </c>
      <c r="D24" s="22">
        <v>0.96983666000000002</v>
      </c>
      <c r="E24" s="24">
        <v>1.6676951</v>
      </c>
      <c r="F24" s="21">
        <v>5.1449001799999996</v>
      </c>
      <c r="G24" s="19" t="s">
        <v>77</v>
      </c>
      <c r="H24" s="22">
        <v>1.61368421</v>
      </c>
      <c r="I24" s="24">
        <v>1.2457531799999999</v>
      </c>
      <c r="J24" s="21">
        <v>2.8594373900000001</v>
      </c>
      <c r="K24" s="60">
        <v>2.0649999999999999</v>
      </c>
      <c r="L24" s="22">
        <v>1.79</v>
      </c>
      <c r="M24" s="22">
        <v>1.53</v>
      </c>
      <c r="N24" s="22">
        <v>0.505</v>
      </c>
      <c r="O24" s="21">
        <v>5.89</v>
      </c>
      <c r="P24" s="21">
        <v>13.8943376</v>
      </c>
      <c r="Q24" s="171">
        <f t="shared" si="1"/>
        <v>100.53090154311184</v>
      </c>
    </row>
    <row r="25" spans="2:36" x14ac:dyDescent="0.2">
      <c r="B25" s="52" t="s">
        <v>3</v>
      </c>
      <c r="C25" s="19">
        <v>2.35421053</v>
      </c>
      <c r="D25" s="22">
        <v>1.1291470100000001</v>
      </c>
      <c r="E25" s="24">
        <v>2.01887477</v>
      </c>
      <c r="F25" s="21">
        <v>5.5022323100000001</v>
      </c>
      <c r="G25" s="19" t="s">
        <v>77</v>
      </c>
      <c r="H25" s="22">
        <v>1.4352631600000001</v>
      </c>
      <c r="I25" s="24">
        <v>1.2683484599999999</v>
      </c>
      <c r="J25" s="21">
        <v>2.7036116200000002</v>
      </c>
      <c r="K25" s="60">
        <v>2.0724999999999998</v>
      </c>
      <c r="L25" s="22">
        <v>1.5925</v>
      </c>
      <c r="M25" s="22">
        <v>1.56</v>
      </c>
      <c r="N25" s="22">
        <v>0.42499999999999999</v>
      </c>
      <c r="O25" s="21">
        <v>5.65</v>
      </c>
      <c r="P25" s="21">
        <v>13.8558439</v>
      </c>
      <c r="Q25" s="171">
        <f t="shared" si="1"/>
        <v>100.25238474899494</v>
      </c>
    </row>
    <row r="26" spans="2:36" x14ac:dyDescent="0.2">
      <c r="B26" s="52" t="s">
        <v>7</v>
      </c>
      <c r="C26" s="19">
        <v>2.5184210500000002</v>
      </c>
      <c r="D26" s="22">
        <v>1.2479310299999999</v>
      </c>
      <c r="E26" s="24">
        <v>1.82940109</v>
      </c>
      <c r="F26" s="21">
        <v>5.59575318</v>
      </c>
      <c r="G26" s="19" t="s">
        <v>77</v>
      </c>
      <c r="H26" s="22">
        <v>1.4273684200000001</v>
      </c>
      <c r="I26" s="24">
        <v>1.14784029</v>
      </c>
      <c r="J26" s="21">
        <v>2.5752087100000001</v>
      </c>
      <c r="K26" s="60">
        <v>2.1225000000000001</v>
      </c>
      <c r="L26" s="22">
        <v>1.585</v>
      </c>
      <c r="M26" s="22">
        <v>1.41</v>
      </c>
      <c r="N26" s="22">
        <v>0.53249999999999997</v>
      </c>
      <c r="O26" s="21">
        <v>5.65</v>
      </c>
      <c r="P26" s="21">
        <v>13.8209619</v>
      </c>
      <c r="Q26" s="171">
        <f t="shared" si="1"/>
        <v>100</v>
      </c>
    </row>
    <row r="27" spans="2:36" x14ac:dyDescent="0.2">
      <c r="B27" s="52" t="s">
        <v>40</v>
      </c>
      <c r="C27" s="19">
        <v>2.31</v>
      </c>
      <c r="D27" s="22">
        <v>1.0480943700000001</v>
      </c>
      <c r="E27" s="24">
        <v>1.7052631599999999</v>
      </c>
      <c r="F27" s="21">
        <v>5.0633575300000002</v>
      </c>
      <c r="G27" s="19" t="s">
        <v>77</v>
      </c>
      <c r="H27" s="22">
        <v>1.62157895</v>
      </c>
      <c r="I27" s="24">
        <v>1.1839927400000001</v>
      </c>
      <c r="J27" s="21">
        <v>2.8055716899999998</v>
      </c>
      <c r="K27" s="60">
        <v>2.14</v>
      </c>
      <c r="L27" s="22">
        <v>1.8</v>
      </c>
      <c r="M27" s="22">
        <v>1.4550000000000001</v>
      </c>
      <c r="N27" s="22">
        <v>0.53</v>
      </c>
      <c r="O27" s="21">
        <v>5.9249999999999998</v>
      </c>
      <c r="P27" s="21">
        <v>13.793929199999999</v>
      </c>
      <c r="Q27" s="171">
        <f t="shared" si="1"/>
        <v>99.804407969607382</v>
      </c>
    </row>
    <row r="28" spans="2:36" x14ac:dyDescent="0.2">
      <c r="B28" s="52" t="s">
        <v>70</v>
      </c>
      <c r="C28" s="19">
        <v>2.5515789500000001</v>
      </c>
      <c r="D28" s="22">
        <v>0.86223229999999995</v>
      </c>
      <c r="E28" s="24">
        <v>1.99437387</v>
      </c>
      <c r="F28" s="21">
        <v>5.4081851199999997</v>
      </c>
      <c r="G28" s="19" t="s">
        <v>77</v>
      </c>
      <c r="H28" s="22">
        <v>1.5047368400000001</v>
      </c>
      <c r="I28" s="24">
        <v>1.15989111</v>
      </c>
      <c r="J28" s="21">
        <v>2.6646279499999999</v>
      </c>
      <c r="K28" s="60">
        <v>1.9975000000000001</v>
      </c>
      <c r="L28" s="22">
        <v>1.67</v>
      </c>
      <c r="M28" s="22">
        <v>1.425</v>
      </c>
      <c r="N28" s="22">
        <v>0.50249999999999995</v>
      </c>
      <c r="O28" s="21">
        <v>5.5949999999999998</v>
      </c>
      <c r="P28" s="21">
        <v>13.6678131</v>
      </c>
      <c r="Q28" s="171">
        <f t="shared" si="1"/>
        <v>98.891909252712722</v>
      </c>
    </row>
    <row r="29" spans="2:36" x14ac:dyDescent="0.2">
      <c r="B29" s="52" t="s">
        <v>36</v>
      </c>
      <c r="C29" s="19">
        <v>2.7884210500000002</v>
      </c>
      <c r="D29" s="22">
        <v>0.90555353999999999</v>
      </c>
      <c r="E29" s="24">
        <v>1.7771324900000001</v>
      </c>
      <c r="F29" s="21">
        <v>5.4711070800000003</v>
      </c>
      <c r="G29" s="19" t="s">
        <v>77</v>
      </c>
      <c r="H29" s="22">
        <v>1.50315789</v>
      </c>
      <c r="I29" s="24">
        <v>1.06348457</v>
      </c>
      <c r="J29" s="21">
        <v>2.5666424700000001</v>
      </c>
      <c r="K29" s="60">
        <v>2.0125000000000002</v>
      </c>
      <c r="L29" s="22">
        <v>1.6675</v>
      </c>
      <c r="M29" s="22">
        <v>1.3075000000000001</v>
      </c>
      <c r="N29" s="22">
        <v>0.4975</v>
      </c>
      <c r="O29" s="21">
        <v>5.4850000000000003</v>
      </c>
      <c r="P29" s="21">
        <v>13.5227495</v>
      </c>
      <c r="Q29" s="171">
        <f t="shared" si="1"/>
        <v>97.842318051683506</v>
      </c>
    </row>
    <row r="30" spans="2:36" x14ac:dyDescent="0.2">
      <c r="B30" s="52" t="s">
        <v>31</v>
      </c>
      <c r="C30" s="19">
        <v>2.4552631599999999</v>
      </c>
      <c r="D30" s="22">
        <v>0.87480944000000005</v>
      </c>
      <c r="E30" s="24">
        <v>1.49782214</v>
      </c>
      <c r="F30" s="21">
        <v>4.8278947399999996</v>
      </c>
      <c r="G30" s="19" t="s">
        <v>77</v>
      </c>
      <c r="H30" s="22">
        <v>1.6531578899999999</v>
      </c>
      <c r="I30" s="24">
        <v>1.15838475</v>
      </c>
      <c r="J30" s="21">
        <v>2.8115426499999998</v>
      </c>
      <c r="K30" s="60">
        <v>2.0074999999999998</v>
      </c>
      <c r="L30" s="22">
        <v>1.8325</v>
      </c>
      <c r="M30" s="22">
        <v>1.425</v>
      </c>
      <c r="N30" s="22">
        <v>0.53749999999999998</v>
      </c>
      <c r="O30" s="21">
        <v>5.8025000000000002</v>
      </c>
      <c r="P30" s="21">
        <v>13.4419374</v>
      </c>
      <c r="Q30" s="171">
        <f t="shared" si="1"/>
        <v>97.2576112810209</v>
      </c>
    </row>
    <row r="31" spans="2:36" x14ac:dyDescent="0.2">
      <c r="B31" s="52" t="s">
        <v>10</v>
      </c>
      <c r="C31" s="19">
        <v>2.4300000000000002</v>
      </c>
      <c r="D31" s="22">
        <v>0.98800363000000002</v>
      </c>
      <c r="E31" s="24">
        <v>1.8490018100000001</v>
      </c>
      <c r="F31" s="21">
        <v>5.2670054400000001</v>
      </c>
      <c r="G31" s="19" t="s">
        <v>77</v>
      </c>
      <c r="H31" s="22">
        <v>1.4178947399999999</v>
      </c>
      <c r="I31" s="24">
        <v>1.14482759</v>
      </c>
      <c r="J31" s="21">
        <v>2.5627223200000002</v>
      </c>
      <c r="K31" s="60">
        <v>2.0825</v>
      </c>
      <c r="L31" s="22">
        <v>1.575</v>
      </c>
      <c r="M31" s="22">
        <v>1.4075</v>
      </c>
      <c r="N31" s="22">
        <v>0.47749999999999998</v>
      </c>
      <c r="O31" s="21">
        <v>5.5425000000000004</v>
      </c>
      <c r="P31" s="21">
        <v>13.372227799999999</v>
      </c>
      <c r="Q31" s="171">
        <f t="shared" si="1"/>
        <v>96.753235388052104</v>
      </c>
    </row>
    <row r="32" spans="2:36" x14ac:dyDescent="0.2">
      <c r="B32" s="52" t="s">
        <v>37</v>
      </c>
      <c r="C32" s="19">
        <v>2.5026315800000001</v>
      </c>
      <c r="D32" s="22">
        <v>1.12355717</v>
      </c>
      <c r="E32" s="24">
        <v>1.71506352</v>
      </c>
      <c r="F32" s="21">
        <v>5.34125227</v>
      </c>
      <c r="G32" s="19" t="s">
        <v>77</v>
      </c>
      <c r="H32" s="22">
        <v>1.42263158</v>
      </c>
      <c r="I32" s="24">
        <v>1.12524501</v>
      </c>
      <c r="J32" s="21">
        <v>2.54787659</v>
      </c>
      <c r="K32" s="60">
        <v>1.85</v>
      </c>
      <c r="L32" s="22">
        <v>1.5774999999999999</v>
      </c>
      <c r="M32" s="22">
        <v>1.38</v>
      </c>
      <c r="N32" s="22">
        <v>0.44750000000000001</v>
      </c>
      <c r="O32" s="21">
        <v>5.2549999999999999</v>
      </c>
      <c r="P32" s="21">
        <v>13.1441289</v>
      </c>
      <c r="Q32" s="171">
        <f t="shared" si="1"/>
        <v>95.102851705278198</v>
      </c>
    </row>
    <row r="33" spans="2:17" x14ac:dyDescent="0.2">
      <c r="B33" s="52" t="s">
        <v>5</v>
      </c>
      <c r="C33" s="19">
        <v>2.7552631600000002</v>
      </c>
      <c r="D33" s="22">
        <v>1.0998003599999999</v>
      </c>
      <c r="E33" s="24">
        <v>1.2658802199999999</v>
      </c>
      <c r="F33" s="21">
        <v>5.1209437400000004</v>
      </c>
      <c r="G33" s="19" t="s">
        <v>77</v>
      </c>
      <c r="H33" s="22">
        <v>1.56947368</v>
      </c>
      <c r="I33" s="24">
        <v>1.0273321200000001</v>
      </c>
      <c r="J33" s="21">
        <v>2.5968058100000002</v>
      </c>
      <c r="K33" s="60">
        <v>1.8174999999999999</v>
      </c>
      <c r="L33" s="22">
        <v>1.7424999999999999</v>
      </c>
      <c r="M33" s="22">
        <v>1.2649999999999999</v>
      </c>
      <c r="N33" s="22">
        <v>0.41749999999999998</v>
      </c>
      <c r="O33" s="21">
        <v>5.2424999999999997</v>
      </c>
      <c r="P33" s="21">
        <v>12.9602495</v>
      </c>
      <c r="Q33" s="171">
        <f t="shared" si="1"/>
        <v>93.772413192167178</v>
      </c>
    </row>
    <row r="34" spans="2:17" x14ac:dyDescent="0.2">
      <c r="B34" s="52"/>
      <c r="C34" s="19"/>
      <c r="D34" s="22"/>
      <c r="E34" s="24"/>
      <c r="F34" s="21"/>
      <c r="G34" s="19"/>
      <c r="H34" s="22"/>
      <c r="I34" s="24"/>
      <c r="J34" s="21"/>
      <c r="K34" s="60"/>
      <c r="L34" s="22"/>
      <c r="M34" s="22"/>
      <c r="N34" s="22"/>
      <c r="O34" s="21"/>
      <c r="P34" s="21"/>
      <c r="Q34" s="94"/>
    </row>
    <row r="35" spans="2:17" x14ac:dyDescent="0.2">
      <c r="B35" s="52" t="s">
        <v>11</v>
      </c>
      <c r="C35" s="53">
        <v>2.5598679999999998</v>
      </c>
      <c r="D35" s="99">
        <v>1.0041910000000001</v>
      </c>
      <c r="E35" s="97">
        <v>1.7201</v>
      </c>
      <c r="F35" s="101">
        <v>5.2841589999999998</v>
      </c>
      <c r="G35" s="53" t="s">
        <v>77</v>
      </c>
      <c r="H35" s="99">
        <v>1.5313159999999999</v>
      </c>
      <c r="I35" s="97">
        <v>1.1488449999999999</v>
      </c>
      <c r="J35" s="101">
        <v>2.6801599999999999</v>
      </c>
      <c r="K35" s="77">
        <v>2.0420829999999999</v>
      </c>
      <c r="L35" s="99">
        <v>1.698958</v>
      </c>
      <c r="M35" s="99">
        <v>1.411875</v>
      </c>
      <c r="N35" s="99">
        <v>0.49562499999999998</v>
      </c>
      <c r="O35" s="101">
        <v>5.648542</v>
      </c>
      <c r="P35" s="101">
        <v>13.61286</v>
      </c>
      <c r="Q35" s="94"/>
    </row>
    <row r="36" spans="2:17" x14ac:dyDescent="0.2">
      <c r="B36" s="52" t="s">
        <v>12</v>
      </c>
      <c r="C36" s="53">
        <v>0.63029999999999997</v>
      </c>
      <c r="D36" s="99">
        <v>0.31680000000000003</v>
      </c>
      <c r="E36" s="97">
        <v>0.60589999999999999</v>
      </c>
      <c r="F36" s="101">
        <v>0.89129999999999998</v>
      </c>
      <c r="G36" s="53" t="s">
        <v>77</v>
      </c>
      <c r="H36" s="99">
        <v>0.32329999999999998</v>
      </c>
      <c r="I36" s="97">
        <v>0.22439999999999999</v>
      </c>
      <c r="J36" s="101">
        <v>0.43590000000000001</v>
      </c>
      <c r="K36" s="77">
        <v>0.41870000000000002</v>
      </c>
      <c r="L36" s="99">
        <v>0.35870000000000002</v>
      </c>
      <c r="M36" s="99">
        <v>0.2742</v>
      </c>
      <c r="N36" s="99">
        <v>7.4800000000000005E-2</v>
      </c>
      <c r="O36" s="101">
        <v>0.83919999999999995</v>
      </c>
      <c r="P36" s="101">
        <v>1.5250999999999999</v>
      </c>
      <c r="Q36" s="94"/>
    </row>
    <row r="37" spans="2:17" ht="10.5" thickBot="1" x14ac:dyDescent="0.25">
      <c r="B37" s="181" t="s">
        <v>13</v>
      </c>
      <c r="C37" s="197">
        <v>17.116050000000001</v>
      </c>
      <c r="D37" s="198">
        <v>21.927900000000001</v>
      </c>
      <c r="E37" s="199">
        <v>24.485510000000001</v>
      </c>
      <c r="F37" s="200">
        <v>11.724919999999999</v>
      </c>
      <c r="G37" s="197" t="s">
        <v>77</v>
      </c>
      <c r="H37" s="198">
        <v>14.67343</v>
      </c>
      <c r="I37" s="199">
        <v>13.575810000000001</v>
      </c>
      <c r="J37" s="200">
        <v>11.306179999999999</v>
      </c>
      <c r="K37" s="201">
        <v>14.253679999999999</v>
      </c>
      <c r="L37" s="198">
        <v>14.675850000000001</v>
      </c>
      <c r="M37" s="198">
        <v>13.49884</v>
      </c>
      <c r="N37" s="198">
        <v>10.492979999999999</v>
      </c>
      <c r="O37" s="200">
        <v>10.32705</v>
      </c>
      <c r="P37" s="200">
        <v>7.7875009999999998</v>
      </c>
      <c r="Q37" s="202"/>
    </row>
    <row r="38" spans="2:17" ht="11.25" customHeight="1" x14ac:dyDescent="0.2">
      <c r="B38" s="317" t="s">
        <v>233</v>
      </c>
      <c r="C38" s="318"/>
      <c r="D38" s="318"/>
      <c r="E38" s="318"/>
      <c r="F38" s="318"/>
      <c r="G38" s="318"/>
      <c r="H38" s="318"/>
      <c r="I38" s="318"/>
      <c r="J38" s="318"/>
      <c r="K38" s="318"/>
      <c r="L38" s="318"/>
      <c r="M38" s="318"/>
      <c r="N38" s="318"/>
      <c r="O38" s="318"/>
      <c r="P38" s="318"/>
      <c r="Q38" s="319"/>
    </row>
    <row r="39" spans="2:17" ht="11.25" customHeight="1" thickBot="1" x14ac:dyDescent="0.25">
      <c r="B39" s="314" t="s">
        <v>262</v>
      </c>
      <c r="C39" s="315"/>
      <c r="D39" s="315"/>
      <c r="E39" s="315"/>
      <c r="F39" s="315"/>
      <c r="G39" s="315"/>
      <c r="H39" s="315"/>
      <c r="I39" s="315"/>
      <c r="J39" s="315"/>
      <c r="K39" s="315"/>
      <c r="L39" s="315"/>
      <c r="M39" s="315"/>
      <c r="N39" s="315"/>
      <c r="O39" s="315"/>
      <c r="P39" s="315"/>
      <c r="Q39" s="316"/>
    </row>
  </sheetData>
  <sortState xmlns:xlrd2="http://schemas.microsoft.com/office/spreadsheetml/2017/richdata2" ref="B2:AJ13">
    <sortCondition descending="1" ref="W2:W13"/>
  </sortState>
  <mergeCells count="3">
    <mergeCell ref="B38:Q38"/>
    <mergeCell ref="B39:Q39"/>
    <mergeCell ref="B18:AJ18"/>
  </mergeCells>
  <conditionalFormatting sqref="X2:AI13">
    <cfRule type="colorScale" priority="1">
      <colorScale>
        <cfvo type="min"/>
        <cfvo type="max"/>
        <color theme="9"/>
        <color rgb="FF63BE7B"/>
      </colorScale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>
      <selection activeCell="N34" sqref="N34"/>
    </sheetView>
  </sheetViews>
  <sheetFormatPr defaultRowHeight="14.5" x14ac:dyDescent="0.35"/>
  <sheetData>
    <row r="1" spans="1:1" x14ac:dyDescent="0.35">
      <c r="A1" s="291" t="s">
        <v>688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AT63"/>
  <sheetViews>
    <sheetView workbookViewId="0">
      <selection activeCell="V13" sqref="V13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7" width="7.7265625" style="46" customWidth="1"/>
    <col min="18" max="21" width="7.7265625" style="9" customWidth="1"/>
    <col min="22" max="22" width="8.453125" style="9" customWidth="1"/>
    <col min="23" max="50" width="7.7265625" style="9" customWidth="1"/>
    <col min="51" max="257" width="9.1796875" style="9"/>
    <col min="258" max="258" width="3.7265625" style="9" customWidth="1"/>
    <col min="259" max="259" width="30.7265625" style="9" customWidth="1"/>
    <col min="260" max="279" width="6.7265625" style="9" customWidth="1"/>
    <col min="280" max="286" width="5.7265625" style="9" customWidth="1"/>
    <col min="287" max="513" width="9.1796875" style="9"/>
    <col min="514" max="514" width="3.7265625" style="9" customWidth="1"/>
    <col min="515" max="515" width="30.7265625" style="9" customWidth="1"/>
    <col min="516" max="535" width="6.7265625" style="9" customWidth="1"/>
    <col min="536" max="542" width="5.7265625" style="9" customWidth="1"/>
    <col min="543" max="769" width="9.1796875" style="9"/>
    <col min="770" max="770" width="3.7265625" style="9" customWidth="1"/>
    <col min="771" max="771" width="30.7265625" style="9" customWidth="1"/>
    <col min="772" max="791" width="6.7265625" style="9" customWidth="1"/>
    <col min="792" max="798" width="5.7265625" style="9" customWidth="1"/>
    <col min="799" max="1025" width="9.1796875" style="9"/>
    <col min="1026" max="1026" width="3.7265625" style="9" customWidth="1"/>
    <col min="1027" max="1027" width="30.7265625" style="9" customWidth="1"/>
    <col min="1028" max="1047" width="6.7265625" style="9" customWidth="1"/>
    <col min="1048" max="1054" width="5.7265625" style="9" customWidth="1"/>
    <col min="1055" max="1281" width="9.1796875" style="9"/>
    <col min="1282" max="1282" width="3.7265625" style="9" customWidth="1"/>
    <col min="1283" max="1283" width="30.7265625" style="9" customWidth="1"/>
    <col min="1284" max="1303" width="6.7265625" style="9" customWidth="1"/>
    <col min="1304" max="1310" width="5.7265625" style="9" customWidth="1"/>
    <col min="1311" max="1537" width="9.1796875" style="9"/>
    <col min="1538" max="1538" width="3.7265625" style="9" customWidth="1"/>
    <col min="1539" max="1539" width="30.7265625" style="9" customWidth="1"/>
    <col min="1540" max="1559" width="6.7265625" style="9" customWidth="1"/>
    <col min="1560" max="1566" width="5.7265625" style="9" customWidth="1"/>
    <col min="1567" max="1793" width="9.1796875" style="9"/>
    <col min="1794" max="1794" width="3.7265625" style="9" customWidth="1"/>
    <col min="1795" max="1795" width="30.7265625" style="9" customWidth="1"/>
    <col min="1796" max="1815" width="6.7265625" style="9" customWidth="1"/>
    <col min="1816" max="1822" width="5.7265625" style="9" customWidth="1"/>
    <col min="1823" max="2049" width="9.1796875" style="9"/>
    <col min="2050" max="2050" width="3.7265625" style="9" customWidth="1"/>
    <col min="2051" max="2051" width="30.7265625" style="9" customWidth="1"/>
    <col min="2052" max="2071" width="6.7265625" style="9" customWidth="1"/>
    <col min="2072" max="2078" width="5.7265625" style="9" customWidth="1"/>
    <col min="2079" max="2305" width="9.1796875" style="9"/>
    <col min="2306" max="2306" width="3.7265625" style="9" customWidth="1"/>
    <col min="2307" max="2307" width="30.7265625" style="9" customWidth="1"/>
    <col min="2308" max="2327" width="6.7265625" style="9" customWidth="1"/>
    <col min="2328" max="2334" width="5.7265625" style="9" customWidth="1"/>
    <col min="2335" max="2561" width="9.1796875" style="9"/>
    <col min="2562" max="2562" width="3.7265625" style="9" customWidth="1"/>
    <col min="2563" max="2563" width="30.7265625" style="9" customWidth="1"/>
    <col min="2564" max="2583" width="6.7265625" style="9" customWidth="1"/>
    <col min="2584" max="2590" width="5.7265625" style="9" customWidth="1"/>
    <col min="2591" max="2817" width="9.1796875" style="9"/>
    <col min="2818" max="2818" width="3.7265625" style="9" customWidth="1"/>
    <col min="2819" max="2819" width="30.7265625" style="9" customWidth="1"/>
    <col min="2820" max="2839" width="6.7265625" style="9" customWidth="1"/>
    <col min="2840" max="2846" width="5.7265625" style="9" customWidth="1"/>
    <col min="2847" max="3073" width="9.1796875" style="9"/>
    <col min="3074" max="3074" width="3.7265625" style="9" customWidth="1"/>
    <col min="3075" max="3075" width="30.7265625" style="9" customWidth="1"/>
    <col min="3076" max="3095" width="6.7265625" style="9" customWidth="1"/>
    <col min="3096" max="3102" width="5.7265625" style="9" customWidth="1"/>
    <col min="3103" max="3329" width="9.1796875" style="9"/>
    <col min="3330" max="3330" width="3.7265625" style="9" customWidth="1"/>
    <col min="3331" max="3331" width="30.7265625" style="9" customWidth="1"/>
    <col min="3332" max="3351" width="6.7265625" style="9" customWidth="1"/>
    <col min="3352" max="3358" width="5.7265625" style="9" customWidth="1"/>
    <col min="3359" max="3585" width="9.1796875" style="9"/>
    <col min="3586" max="3586" width="3.7265625" style="9" customWidth="1"/>
    <col min="3587" max="3587" width="30.7265625" style="9" customWidth="1"/>
    <col min="3588" max="3607" width="6.7265625" style="9" customWidth="1"/>
    <col min="3608" max="3614" width="5.7265625" style="9" customWidth="1"/>
    <col min="3615" max="3841" width="9.1796875" style="9"/>
    <col min="3842" max="3842" width="3.7265625" style="9" customWidth="1"/>
    <col min="3843" max="3843" width="30.7265625" style="9" customWidth="1"/>
    <col min="3844" max="3863" width="6.7265625" style="9" customWidth="1"/>
    <col min="3864" max="3870" width="5.7265625" style="9" customWidth="1"/>
    <col min="3871" max="4097" width="9.1796875" style="9"/>
    <col min="4098" max="4098" width="3.7265625" style="9" customWidth="1"/>
    <col min="4099" max="4099" width="30.7265625" style="9" customWidth="1"/>
    <col min="4100" max="4119" width="6.7265625" style="9" customWidth="1"/>
    <col min="4120" max="4126" width="5.7265625" style="9" customWidth="1"/>
    <col min="4127" max="4353" width="9.1796875" style="9"/>
    <col min="4354" max="4354" width="3.7265625" style="9" customWidth="1"/>
    <col min="4355" max="4355" width="30.7265625" style="9" customWidth="1"/>
    <col min="4356" max="4375" width="6.7265625" style="9" customWidth="1"/>
    <col min="4376" max="4382" width="5.7265625" style="9" customWidth="1"/>
    <col min="4383" max="4609" width="9.1796875" style="9"/>
    <col min="4610" max="4610" width="3.7265625" style="9" customWidth="1"/>
    <col min="4611" max="4611" width="30.7265625" style="9" customWidth="1"/>
    <col min="4612" max="4631" width="6.7265625" style="9" customWidth="1"/>
    <col min="4632" max="4638" width="5.7265625" style="9" customWidth="1"/>
    <col min="4639" max="4865" width="9.1796875" style="9"/>
    <col min="4866" max="4866" width="3.7265625" style="9" customWidth="1"/>
    <col min="4867" max="4867" width="30.7265625" style="9" customWidth="1"/>
    <col min="4868" max="4887" width="6.7265625" style="9" customWidth="1"/>
    <col min="4888" max="4894" width="5.7265625" style="9" customWidth="1"/>
    <col min="4895" max="5121" width="9.1796875" style="9"/>
    <col min="5122" max="5122" width="3.7265625" style="9" customWidth="1"/>
    <col min="5123" max="5123" width="30.7265625" style="9" customWidth="1"/>
    <col min="5124" max="5143" width="6.7265625" style="9" customWidth="1"/>
    <col min="5144" max="5150" width="5.7265625" style="9" customWidth="1"/>
    <col min="5151" max="5377" width="9.1796875" style="9"/>
    <col min="5378" max="5378" width="3.7265625" style="9" customWidth="1"/>
    <col min="5379" max="5379" width="30.7265625" style="9" customWidth="1"/>
    <col min="5380" max="5399" width="6.7265625" style="9" customWidth="1"/>
    <col min="5400" max="5406" width="5.7265625" style="9" customWidth="1"/>
    <col min="5407" max="5633" width="9.1796875" style="9"/>
    <col min="5634" max="5634" width="3.7265625" style="9" customWidth="1"/>
    <col min="5635" max="5635" width="30.7265625" style="9" customWidth="1"/>
    <col min="5636" max="5655" width="6.7265625" style="9" customWidth="1"/>
    <col min="5656" max="5662" width="5.7265625" style="9" customWidth="1"/>
    <col min="5663" max="5889" width="9.1796875" style="9"/>
    <col min="5890" max="5890" width="3.7265625" style="9" customWidth="1"/>
    <col min="5891" max="5891" width="30.7265625" style="9" customWidth="1"/>
    <col min="5892" max="5911" width="6.7265625" style="9" customWidth="1"/>
    <col min="5912" max="5918" width="5.7265625" style="9" customWidth="1"/>
    <col min="5919" max="6145" width="9.1796875" style="9"/>
    <col min="6146" max="6146" width="3.7265625" style="9" customWidth="1"/>
    <col min="6147" max="6147" width="30.7265625" style="9" customWidth="1"/>
    <col min="6148" max="6167" width="6.7265625" style="9" customWidth="1"/>
    <col min="6168" max="6174" width="5.7265625" style="9" customWidth="1"/>
    <col min="6175" max="6401" width="9.1796875" style="9"/>
    <col min="6402" max="6402" width="3.7265625" style="9" customWidth="1"/>
    <col min="6403" max="6403" width="30.7265625" style="9" customWidth="1"/>
    <col min="6404" max="6423" width="6.7265625" style="9" customWidth="1"/>
    <col min="6424" max="6430" width="5.7265625" style="9" customWidth="1"/>
    <col min="6431" max="6657" width="9.1796875" style="9"/>
    <col min="6658" max="6658" width="3.7265625" style="9" customWidth="1"/>
    <col min="6659" max="6659" width="30.7265625" style="9" customWidth="1"/>
    <col min="6660" max="6679" width="6.7265625" style="9" customWidth="1"/>
    <col min="6680" max="6686" width="5.7265625" style="9" customWidth="1"/>
    <col min="6687" max="6913" width="9.1796875" style="9"/>
    <col min="6914" max="6914" width="3.7265625" style="9" customWidth="1"/>
    <col min="6915" max="6915" width="30.7265625" style="9" customWidth="1"/>
    <col min="6916" max="6935" width="6.7265625" style="9" customWidth="1"/>
    <col min="6936" max="6942" width="5.7265625" style="9" customWidth="1"/>
    <col min="6943" max="7169" width="9.1796875" style="9"/>
    <col min="7170" max="7170" width="3.7265625" style="9" customWidth="1"/>
    <col min="7171" max="7171" width="30.7265625" style="9" customWidth="1"/>
    <col min="7172" max="7191" width="6.7265625" style="9" customWidth="1"/>
    <col min="7192" max="7198" width="5.7265625" style="9" customWidth="1"/>
    <col min="7199" max="7425" width="9.1796875" style="9"/>
    <col min="7426" max="7426" width="3.7265625" style="9" customWidth="1"/>
    <col min="7427" max="7427" width="30.7265625" style="9" customWidth="1"/>
    <col min="7428" max="7447" width="6.7265625" style="9" customWidth="1"/>
    <col min="7448" max="7454" width="5.7265625" style="9" customWidth="1"/>
    <col min="7455" max="7681" width="9.1796875" style="9"/>
    <col min="7682" max="7682" width="3.7265625" style="9" customWidth="1"/>
    <col min="7683" max="7683" width="30.7265625" style="9" customWidth="1"/>
    <col min="7684" max="7703" width="6.7265625" style="9" customWidth="1"/>
    <col min="7704" max="7710" width="5.7265625" style="9" customWidth="1"/>
    <col min="7711" max="7937" width="9.1796875" style="9"/>
    <col min="7938" max="7938" width="3.7265625" style="9" customWidth="1"/>
    <col min="7939" max="7939" width="30.7265625" style="9" customWidth="1"/>
    <col min="7940" max="7959" width="6.7265625" style="9" customWidth="1"/>
    <col min="7960" max="7966" width="5.7265625" style="9" customWidth="1"/>
    <col min="7967" max="8193" width="9.1796875" style="9"/>
    <col min="8194" max="8194" width="3.7265625" style="9" customWidth="1"/>
    <col min="8195" max="8195" width="30.7265625" style="9" customWidth="1"/>
    <col min="8196" max="8215" width="6.7265625" style="9" customWidth="1"/>
    <col min="8216" max="8222" width="5.7265625" style="9" customWidth="1"/>
    <col min="8223" max="8449" width="9.1796875" style="9"/>
    <col min="8450" max="8450" width="3.7265625" style="9" customWidth="1"/>
    <col min="8451" max="8451" width="30.7265625" style="9" customWidth="1"/>
    <col min="8452" max="8471" width="6.7265625" style="9" customWidth="1"/>
    <col min="8472" max="8478" width="5.7265625" style="9" customWidth="1"/>
    <col min="8479" max="8705" width="9.1796875" style="9"/>
    <col min="8706" max="8706" width="3.7265625" style="9" customWidth="1"/>
    <col min="8707" max="8707" width="30.7265625" style="9" customWidth="1"/>
    <col min="8708" max="8727" width="6.7265625" style="9" customWidth="1"/>
    <col min="8728" max="8734" width="5.7265625" style="9" customWidth="1"/>
    <col min="8735" max="8961" width="9.1796875" style="9"/>
    <col min="8962" max="8962" width="3.7265625" style="9" customWidth="1"/>
    <col min="8963" max="8963" width="30.7265625" style="9" customWidth="1"/>
    <col min="8964" max="8983" width="6.7265625" style="9" customWidth="1"/>
    <col min="8984" max="8990" width="5.7265625" style="9" customWidth="1"/>
    <col min="8991" max="9217" width="9.1796875" style="9"/>
    <col min="9218" max="9218" width="3.7265625" style="9" customWidth="1"/>
    <col min="9219" max="9219" width="30.7265625" style="9" customWidth="1"/>
    <col min="9220" max="9239" width="6.7265625" style="9" customWidth="1"/>
    <col min="9240" max="9246" width="5.7265625" style="9" customWidth="1"/>
    <col min="9247" max="9473" width="9.1796875" style="9"/>
    <col min="9474" max="9474" width="3.7265625" style="9" customWidth="1"/>
    <col min="9475" max="9475" width="30.7265625" style="9" customWidth="1"/>
    <col min="9476" max="9495" width="6.7265625" style="9" customWidth="1"/>
    <col min="9496" max="9502" width="5.7265625" style="9" customWidth="1"/>
    <col min="9503" max="9729" width="9.1796875" style="9"/>
    <col min="9730" max="9730" width="3.7265625" style="9" customWidth="1"/>
    <col min="9731" max="9731" width="30.7265625" style="9" customWidth="1"/>
    <col min="9732" max="9751" width="6.7265625" style="9" customWidth="1"/>
    <col min="9752" max="9758" width="5.7265625" style="9" customWidth="1"/>
    <col min="9759" max="9985" width="9.1796875" style="9"/>
    <col min="9986" max="9986" width="3.7265625" style="9" customWidth="1"/>
    <col min="9987" max="9987" width="30.7265625" style="9" customWidth="1"/>
    <col min="9988" max="10007" width="6.7265625" style="9" customWidth="1"/>
    <col min="10008" max="10014" width="5.7265625" style="9" customWidth="1"/>
    <col min="10015" max="10241" width="9.1796875" style="9"/>
    <col min="10242" max="10242" width="3.7265625" style="9" customWidth="1"/>
    <col min="10243" max="10243" width="30.7265625" style="9" customWidth="1"/>
    <col min="10244" max="10263" width="6.7265625" style="9" customWidth="1"/>
    <col min="10264" max="10270" width="5.7265625" style="9" customWidth="1"/>
    <col min="10271" max="10497" width="9.1796875" style="9"/>
    <col min="10498" max="10498" width="3.7265625" style="9" customWidth="1"/>
    <col min="10499" max="10499" width="30.7265625" style="9" customWidth="1"/>
    <col min="10500" max="10519" width="6.7265625" style="9" customWidth="1"/>
    <col min="10520" max="10526" width="5.7265625" style="9" customWidth="1"/>
    <col min="10527" max="10753" width="9.1796875" style="9"/>
    <col min="10754" max="10754" width="3.7265625" style="9" customWidth="1"/>
    <col min="10755" max="10755" width="30.7265625" style="9" customWidth="1"/>
    <col min="10756" max="10775" width="6.7265625" style="9" customWidth="1"/>
    <col min="10776" max="10782" width="5.7265625" style="9" customWidth="1"/>
    <col min="10783" max="11009" width="9.1796875" style="9"/>
    <col min="11010" max="11010" width="3.7265625" style="9" customWidth="1"/>
    <col min="11011" max="11011" width="30.7265625" style="9" customWidth="1"/>
    <col min="11012" max="11031" width="6.7265625" style="9" customWidth="1"/>
    <col min="11032" max="11038" width="5.7265625" style="9" customWidth="1"/>
    <col min="11039" max="11265" width="9.1796875" style="9"/>
    <col min="11266" max="11266" width="3.7265625" style="9" customWidth="1"/>
    <col min="11267" max="11267" width="30.7265625" style="9" customWidth="1"/>
    <col min="11268" max="11287" width="6.7265625" style="9" customWidth="1"/>
    <col min="11288" max="11294" width="5.7265625" style="9" customWidth="1"/>
    <col min="11295" max="11521" width="9.1796875" style="9"/>
    <col min="11522" max="11522" width="3.7265625" style="9" customWidth="1"/>
    <col min="11523" max="11523" width="30.7265625" style="9" customWidth="1"/>
    <col min="11524" max="11543" width="6.7265625" style="9" customWidth="1"/>
    <col min="11544" max="11550" width="5.7265625" style="9" customWidth="1"/>
    <col min="11551" max="11777" width="9.1796875" style="9"/>
    <col min="11778" max="11778" width="3.7265625" style="9" customWidth="1"/>
    <col min="11779" max="11779" width="30.7265625" style="9" customWidth="1"/>
    <col min="11780" max="11799" width="6.7265625" style="9" customWidth="1"/>
    <col min="11800" max="11806" width="5.7265625" style="9" customWidth="1"/>
    <col min="11807" max="12033" width="9.1796875" style="9"/>
    <col min="12034" max="12034" width="3.7265625" style="9" customWidth="1"/>
    <col min="12035" max="12035" width="30.7265625" style="9" customWidth="1"/>
    <col min="12036" max="12055" width="6.7265625" style="9" customWidth="1"/>
    <col min="12056" max="12062" width="5.7265625" style="9" customWidth="1"/>
    <col min="12063" max="12289" width="9.1796875" style="9"/>
    <col min="12290" max="12290" width="3.7265625" style="9" customWidth="1"/>
    <col min="12291" max="12291" width="30.7265625" style="9" customWidth="1"/>
    <col min="12292" max="12311" width="6.7265625" style="9" customWidth="1"/>
    <col min="12312" max="12318" width="5.7265625" style="9" customWidth="1"/>
    <col min="12319" max="12545" width="9.1796875" style="9"/>
    <col min="12546" max="12546" width="3.7265625" style="9" customWidth="1"/>
    <col min="12547" max="12547" width="30.7265625" style="9" customWidth="1"/>
    <col min="12548" max="12567" width="6.7265625" style="9" customWidth="1"/>
    <col min="12568" max="12574" width="5.7265625" style="9" customWidth="1"/>
    <col min="12575" max="12801" width="9.1796875" style="9"/>
    <col min="12802" max="12802" width="3.7265625" style="9" customWidth="1"/>
    <col min="12803" max="12803" width="30.7265625" style="9" customWidth="1"/>
    <col min="12804" max="12823" width="6.7265625" style="9" customWidth="1"/>
    <col min="12824" max="12830" width="5.7265625" style="9" customWidth="1"/>
    <col min="12831" max="13057" width="9.1796875" style="9"/>
    <col min="13058" max="13058" width="3.7265625" style="9" customWidth="1"/>
    <col min="13059" max="13059" width="30.7265625" style="9" customWidth="1"/>
    <col min="13060" max="13079" width="6.7265625" style="9" customWidth="1"/>
    <col min="13080" max="13086" width="5.7265625" style="9" customWidth="1"/>
    <col min="13087" max="13313" width="9.1796875" style="9"/>
    <col min="13314" max="13314" width="3.7265625" style="9" customWidth="1"/>
    <col min="13315" max="13315" width="30.7265625" style="9" customWidth="1"/>
    <col min="13316" max="13335" width="6.7265625" style="9" customWidth="1"/>
    <col min="13336" max="13342" width="5.7265625" style="9" customWidth="1"/>
    <col min="13343" max="13569" width="9.1796875" style="9"/>
    <col min="13570" max="13570" width="3.7265625" style="9" customWidth="1"/>
    <col min="13571" max="13571" width="30.7265625" style="9" customWidth="1"/>
    <col min="13572" max="13591" width="6.7265625" style="9" customWidth="1"/>
    <col min="13592" max="13598" width="5.7265625" style="9" customWidth="1"/>
    <col min="13599" max="13825" width="9.1796875" style="9"/>
    <col min="13826" max="13826" width="3.7265625" style="9" customWidth="1"/>
    <col min="13827" max="13827" width="30.7265625" style="9" customWidth="1"/>
    <col min="13828" max="13847" width="6.7265625" style="9" customWidth="1"/>
    <col min="13848" max="13854" width="5.7265625" style="9" customWidth="1"/>
    <col min="13855" max="14081" width="9.1796875" style="9"/>
    <col min="14082" max="14082" width="3.7265625" style="9" customWidth="1"/>
    <col min="14083" max="14083" width="30.7265625" style="9" customWidth="1"/>
    <col min="14084" max="14103" width="6.7265625" style="9" customWidth="1"/>
    <col min="14104" max="14110" width="5.7265625" style="9" customWidth="1"/>
    <col min="14111" max="14337" width="9.1796875" style="9"/>
    <col min="14338" max="14338" width="3.7265625" style="9" customWidth="1"/>
    <col min="14339" max="14339" width="30.7265625" style="9" customWidth="1"/>
    <col min="14340" max="14359" width="6.7265625" style="9" customWidth="1"/>
    <col min="14360" max="14366" width="5.7265625" style="9" customWidth="1"/>
    <col min="14367" max="14593" width="9.1796875" style="9"/>
    <col min="14594" max="14594" width="3.7265625" style="9" customWidth="1"/>
    <col min="14595" max="14595" width="30.7265625" style="9" customWidth="1"/>
    <col min="14596" max="14615" width="6.7265625" style="9" customWidth="1"/>
    <col min="14616" max="14622" width="5.7265625" style="9" customWidth="1"/>
    <col min="14623" max="14849" width="9.1796875" style="9"/>
    <col min="14850" max="14850" width="3.7265625" style="9" customWidth="1"/>
    <col min="14851" max="14851" width="30.7265625" style="9" customWidth="1"/>
    <col min="14852" max="14871" width="6.7265625" style="9" customWidth="1"/>
    <col min="14872" max="14878" width="5.7265625" style="9" customWidth="1"/>
    <col min="14879" max="15105" width="9.1796875" style="9"/>
    <col min="15106" max="15106" width="3.7265625" style="9" customWidth="1"/>
    <col min="15107" max="15107" width="30.7265625" style="9" customWidth="1"/>
    <col min="15108" max="15127" width="6.7265625" style="9" customWidth="1"/>
    <col min="15128" max="15134" width="5.7265625" style="9" customWidth="1"/>
    <col min="15135" max="15361" width="9.1796875" style="9"/>
    <col min="15362" max="15362" width="3.7265625" style="9" customWidth="1"/>
    <col min="15363" max="15363" width="30.7265625" style="9" customWidth="1"/>
    <col min="15364" max="15383" width="6.7265625" style="9" customWidth="1"/>
    <col min="15384" max="15390" width="5.7265625" style="9" customWidth="1"/>
    <col min="15391" max="15617" width="9.1796875" style="9"/>
    <col min="15618" max="15618" width="3.7265625" style="9" customWidth="1"/>
    <col min="15619" max="15619" width="30.7265625" style="9" customWidth="1"/>
    <col min="15620" max="15639" width="6.7265625" style="9" customWidth="1"/>
    <col min="15640" max="15646" width="5.7265625" style="9" customWidth="1"/>
    <col min="15647" max="15873" width="9.1796875" style="9"/>
    <col min="15874" max="15874" width="3.7265625" style="9" customWidth="1"/>
    <col min="15875" max="15875" width="30.7265625" style="9" customWidth="1"/>
    <col min="15876" max="15895" width="6.7265625" style="9" customWidth="1"/>
    <col min="15896" max="15902" width="5.7265625" style="9" customWidth="1"/>
    <col min="15903" max="16129" width="9.1796875" style="9"/>
    <col min="16130" max="16130" width="3.7265625" style="9" customWidth="1"/>
    <col min="16131" max="16131" width="30.7265625" style="9" customWidth="1"/>
    <col min="16132" max="16151" width="6.7265625" style="9" customWidth="1"/>
    <col min="16152" max="16158" width="5.7265625" style="9" customWidth="1"/>
    <col min="16159" max="16384" width="9.1796875" style="9"/>
  </cols>
  <sheetData>
    <row r="1" spans="2:46" ht="50.15" customHeight="1" thickBot="1" x14ac:dyDescent="0.25">
      <c r="B1" s="47" t="s">
        <v>44</v>
      </c>
      <c r="C1" s="48" t="s">
        <v>205</v>
      </c>
      <c r="D1" s="49" t="s">
        <v>206</v>
      </c>
      <c r="E1" s="64" t="s">
        <v>170</v>
      </c>
      <c r="F1" s="48" t="s">
        <v>207</v>
      </c>
      <c r="G1" s="87" t="s">
        <v>208</v>
      </c>
      <c r="H1" s="87" t="s">
        <v>209</v>
      </c>
      <c r="I1" s="65" t="s">
        <v>210</v>
      </c>
      <c r="J1" s="49" t="s">
        <v>211</v>
      </c>
      <c r="K1" s="79" t="s">
        <v>175</v>
      </c>
      <c r="L1" s="64" t="s">
        <v>212</v>
      </c>
      <c r="M1" s="87" t="s">
        <v>213</v>
      </c>
      <c r="N1" s="87" t="s">
        <v>177</v>
      </c>
      <c r="O1" s="87" t="s">
        <v>197</v>
      </c>
      <c r="P1" s="95" t="s">
        <v>214</v>
      </c>
      <c r="Q1" s="79" t="s">
        <v>161</v>
      </c>
      <c r="R1" s="64" t="s">
        <v>215</v>
      </c>
      <c r="S1" s="87" t="s">
        <v>216</v>
      </c>
      <c r="T1" s="87" t="s">
        <v>217</v>
      </c>
      <c r="U1" s="96" t="s">
        <v>194</v>
      </c>
      <c r="V1" s="79" t="s">
        <v>151</v>
      </c>
      <c r="W1" s="79" t="s">
        <v>150</v>
      </c>
      <c r="X1" s="110" t="s">
        <v>94</v>
      </c>
      <c r="Y1" s="150" t="s">
        <v>95</v>
      </c>
      <c r="Z1" s="151" t="s">
        <v>88</v>
      </c>
      <c r="AA1" s="110" t="s">
        <v>60</v>
      </c>
      <c r="AB1" s="150" t="s">
        <v>89</v>
      </c>
      <c r="AC1" s="150" t="s">
        <v>63</v>
      </c>
      <c r="AD1" s="150" t="s">
        <v>90</v>
      </c>
      <c r="AE1" s="153" t="s">
        <v>91</v>
      </c>
      <c r="AF1" s="150" t="s">
        <v>66</v>
      </c>
      <c r="AG1" s="150" t="s">
        <v>92</v>
      </c>
      <c r="AH1" s="150" t="s">
        <v>93</v>
      </c>
      <c r="AI1" s="150" t="s">
        <v>86</v>
      </c>
      <c r="AJ1" s="154" t="s">
        <v>87</v>
      </c>
      <c r="AK1" s="157" t="s">
        <v>100</v>
      </c>
      <c r="AL1" s="79" t="s">
        <v>101</v>
      </c>
      <c r="AM1" s="79" t="s">
        <v>220</v>
      </c>
      <c r="AN1" s="46"/>
      <c r="AO1" s="46"/>
      <c r="AP1" s="46"/>
    </row>
    <row r="2" spans="2:46" x14ac:dyDescent="0.2">
      <c r="B2" s="51" t="s">
        <v>45</v>
      </c>
      <c r="C2" s="27">
        <v>1.2251507100000001</v>
      </c>
      <c r="D2" s="28">
        <v>0.80665268000000001</v>
      </c>
      <c r="E2" s="62">
        <v>2.0318033899999999</v>
      </c>
      <c r="F2" s="27">
        <v>2.8275000000000001</v>
      </c>
      <c r="G2" s="30">
        <v>1.405</v>
      </c>
      <c r="H2" s="30">
        <v>0.83499999999999996</v>
      </c>
      <c r="I2" s="31">
        <v>0.67</v>
      </c>
      <c r="J2" s="28">
        <v>0.33250000000000002</v>
      </c>
      <c r="K2" s="29">
        <v>6.07</v>
      </c>
      <c r="L2" s="62">
        <v>1.1525000000000001</v>
      </c>
      <c r="M2" s="30">
        <v>0.59</v>
      </c>
      <c r="N2" s="30">
        <v>0.46250000000000002</v>
      </c>
      <c r="O2" s="30">
        <v>0.61750000000000005</v>
      </c>
      <c r="P2" s="33">
        <v>0.35249999999999998</v>
      </c>
      <c r="Q2" s="29">
        <v>3.1749999999999998</v>
      </c>
      <c r="R2" s="62">
        <v>2.27</v>
      </c>
      <c r="S2" s="30">
        <v>1.2350000000000001</v>
      </c>
      <c r="T2" s="30">
        <v>0.87749999999999995</v>
      </c>
      <c r="U2" s="32">
        <v>0.375</v>
      </c>
      <c r="V2" s="29">
        <v>4.7575000000000003</v>
      </c>
      <c r="W2" s="29">
        <v>17.427499999999998</v>
      </c>
      <c r="X2" s="140">
        <v>99.75</v>
      </c>
      <c r="Y2" s="144">
        <v>95.75</v>
      </c>
      <c r="Z2" s="155">
        <v>88.375</v>
      </c>
      <c r="AA2" s="140">
        <v>99.75</v>
      </c>
      <c r="AB2" s="144">
        <v>99.5</v>
      </c>
      <c r="AC2" s="144">
        <v>100</v>
      </c>
      <c r="AD2" s="144">
        <v>95.25</v>
      </c>
      <c r="AE2" s="144">
        <v>92</v>
      </c>
      <c r="AF2" s="144">
        <v>92</v>
      </c>
      <c r="AG2" s="144">
        <v>90</v>
      </c>
      <c r="AH2" s="144">
        <v>90.25</v>
      </c>
      <c r="AI2" s="144">
        <v>85</v>
      </c>
      <c r="AJ2" s="147">
        <v>88.25</v>
      </c>
      <c r="AK2" s="158">
        <v>2</v>
      </c>
      <c r="AL2" s="80">
        <v>7.5</v>
      </c>
      <c r="AM2" s="171">
        <f t="shared" ref="AM2:AM25" si="0">W2/W$9*100</f>
        <v>117.59446693657219</v>
      </c>
      <c r="AN2" s="46"/>
      <c r="AO2" s="46"/>
    </row>
    <row r="3" spans="2:46" x14ac:dyDescent="0.2">
      <c r="B3" s="52" t="s">
        <v>46</v>
      </c>
      <c r="C3" s="19">
        <v>1.2137185100000001</v>
      </c>
      <c r="D3" s="20">
        <v>0.67188024000000002</v>
      </c>
      <c r="E3" s="60">
        <v>1.88559875</v>
      </c>
      <c r="F3" s="19">
        <v>2.8149999999999999</v>
      </c>
      <c r="G3" s="22">
        <v>1.3875</v>
      </c>
      <c r="H3" s="22">
        <v>0.84499999999999997</v>
      </c>
      <c r="I3" s="23">
        <v>0.61</v>
      </c>
      <c r="J3" s="20">
        <v>0.25750000000000001</v>
      </c>
      <c r="K3" s="21">
        <v>5.915</v>
      </c>
      <c r="L3" s="60">
        <v>1.2925</v>
      </c>
      <c r="M3" s="22">
        <v>0.54749999999999999</v>
      </c>
      <c r="N3" s="22">
        <v>0.46750000000000003</v>
      </c>
      <c r="O3" s="22">
        <v>0.65500000000000003</v>
      </c>
      <c r="P3" s="25">
        <v>0.20749999999999999</v>
      </c>
      <c r="Q3" s="21">
        <v>3.17</v>
      </c>
      <c r="R3" s="60">
        <v>2.0724999999999998</v>
      </c>
      <c r="S3" s="22">
        <v>1.1375</v>
      </c>
      <c r="T3" s="22">
        <v>0.72750000000000004</v>
      </c>
      <c r="U3" s="24">
        <v>0.38500000000000001</v>
      </c>
      <c r="V3" s="21">
        <v>4.3224999999999998</v>
      </c>
      <c r="W3" s="21">
        <v>16.135000000000002</v>
      </c>
      <c r="X3" s="83">
        <v>97.25</v>
      </c>
      <c r="Y3" s="88">
        <v>93.7</v>
      </c>
      <c r="Z3" s="156">
        <v>81.875</v>
      </c>
      <c r="AA3" s="83">
        <v>97.25</v>
      </c>
      <c r="AB3" s="88">
        <v>100</v>
      </c>
      <c r="AC3" s="88">
        <v>100</v>
      </c>
      <c r="AD3" s="88">
        <v>93.25</v>
      </c>
      <c r="AE3" s="88">
        <v>86.25</v>
      </c>
      <c r="AF3" s="88">
        <v>89</v>
      </c>
      <c r="AG3" s="88">
        <v>88.75</v>
      </c>
      <c r="AH3" s="88">
        <v>77.5</v>
      </c>
      <c r="AI3" s="88">
        <v>77.5</v>
      </c>
      <c r="AJ3" s="148">
        <v>83.75</v>
      </c>
      <c r="AK3" s="159">
        <v>3.75</v>
      </c>
      <c r="AL3" s="81">
        <v>11.25</v>
      </c>
      <c r="AM3" s="94">
        <f t="shared" si="0"/>
        <v>108.87314439946019</v>
      </c>
      <c r="AN3" s="46"/>
      <c r="AO3" s="46"/>
    </row>
    <row r="4" spans="2:46" x14ac:dyDescent="0.2">
      <c r="B4" s="52" t="s">
        <v>25</v>
      </c>
      <c r="C4" s="19">
        <v>1.17370581</v>
      </c>
      <c r="D4" s="20">
        <v>0.69314390999999997</v>
      </c>
      <c r="E4" s="60">
        <v>1.86684972</v>
      </c>
      <c r="F4" s="19">
        <v>2.66</v>
      </c>
      <c r="G4" s="22">
        <v>1.2475000000000001</v>
      </c>
      <c r="H4" s="22">
        <v>0.76</v>
      </c>
      <c r="I4" s="23">
        <v>0.65249999999999997</v>
      </c>
      <c r="J4" s="20">
        <v>0.245</v>
      </c>
      <c r="K4" s="21">
        <v>5.25</v>
      </c>
      <c r="L4" s="60">
        <v>0.99750000000000005</v>
      </c>
      <c r="M4" s="22">
        <v>0.51749999999999996</v>
      </c>
      <c r="N4" s="22">
        <v>0.49</v>
      </c>
      <c r="O4" s="22">
        <v>0.64749999999999996</v>
      </c>
      <c r="P4" s="25">
        <v>0.2525</v>
      </c>
      <c r="Q4" s="21">
        <v>2.9049999999999998</v>
      </c>
      <c r="R4" s="60">
        <v>1.9475</v>
      </c>
      <c r="S4" s="22">
        <v>0.86250000000000004</v>
      </c>
      <c r="T4" s="22">
        <v>0.73250000000000004</v>
      </c>
      <c r="U4" s="24">
        <v>0.315</v>
      </c>
      <c r="V4" s="21">
        <v>3.8574999999999999</v>
      </c>
      <c r="W4" s="21">
        <v>15.89</v>
      </c>
      <c r="X4" s="83">
        <v>94.75</v>
      </c>
      <c r="Y4" s="88">
        <v>90.5</v>
      </c>
      <c r="Z4" s="156">
        <v>65.3125</v>
      </c>
      <c r="AA4" s="83">
        <v>94.75</v>
      </c>
      <c r="AB4" s="88">
        <v>99.5</v>
      </c>
      <c r="AC4" s="88">
        <v>98.25</v>
      </c>
      <c r="AD4" s="88">
        <v>90.75</v>
      </c>
      <c r="AE4" s="88">
        <v>83.25</v>
      </c>
      <c r="AF4" s="88">
        <v>80.75</v>
      </c>
      <c r="AG4" s="88">
        <v>80</v>
      </c>
      <c r="AH4" s="88">
        <v>62.5</v>
      </c>
      <c r="AI4" s="88">
        <v>61.25</v>
      </c>
      <c r="AJ4" s="148">
        <v>57.5</v>
      </c>
      <c r="AK4" s="159">
        <v>3</v>
      </c>
      <c r="AL4" s="81">
        <v>7.5</v>
      </c>
      <c r="AM4" s="94">
        <f t="shared" si="0"/>
        <v>107.2199730094467</v>
      </c>
      <c r="AN4" s="46"/>
      <c r="AO4" s="46"/>
    </row>
    <row r="5" spans="2:46" x14ac:dyDescent="0.2">
      <c r="B5" s="52" t="s">
        <v>37</v>
      </c>
      <c r="C5" s="19">
        <v>1.12988238</v>
      </c>
      <c r="D5" s="20">
        <v>0.67386219000000003</v>
      </c>
      <c r="E5" s="60">
        <v>1.8037445700000001</v>
      </c>
      <c r="F5" s="19">
        <v>2.8849999999999998</v>
      </c>
      <c r="G5" s="22">
        <v>1.31</v>
      </c>
      <c r="H5" s="22">
        <v>0.72499999999999998</v>
      </c>
      <c r="I5" s="23">
        <v>0.64</v>
      </c>
      <c r="J5" s="20">
        <v>0.17249999999999999</v>
      </c>
      <c r="K5" s="21">
        <v>5.7324999999999999</v>
      </c>
      <c r="L5" s="60">
        <v>0.98750000000000004</v>
      </c>
      <c r="M5" s="22">
        <v>0.4425</v>
      </c>
      <c r="N5" s="22">
        <v>0.47749999999999998</v>
      </c>
      <c r="O5" s="22">
        <v>0.79749999999999999</v>
      </c>
      <c r="P5" s="25">
        <v>0.14499999999999999</v>
      </c>
      <c r="Q5" s="21">
        <v>2.85</v>
      </c>
      <c r="R5" s="60">
        <v>1.4750000000000001</v>
      </c>
      <c r="S5" s="22">
        <v>0.82499999999999996</v>
      </c>
      <c r="T5" s="22">
        <v>0.78749999999999998</v>
      </c>
      <c r="U5" s="24">
        <v>0.28000000000000003</v>
      </c>
      <c r="V5" s="21">
        <v>3.3675000000000002</v>
      </c>
      <c r="W5" s="21">
        <v>15.535</v>
      </c>
      <c r="X5" s="83">
        <v>91.25</v>
      </c>
      <c r="Y5" s="88">
        <v>77.349999999999994</v>
      </c>
      <c r="Z5" s="156">
        <v>62.1875</v>
      </c>
      <c r="AA5" s="83">
        <v>91.25</v>
      </c>
      <c r="AB5" s="88">
        <v>100</v>
      </c>
      <c r="AC5" s="88">
        <v>95.5</v>
      </c>
      <c r="AD5" s="88">
        <v>78.75</v>
      </c>
      <c r="AE5" s="88">
        <v>46.25</v>
      </c>
      <c r="AF5" s="88">
        <v>66.25</v>
      </c>
      <c r="AG5" s="88">
        <v>57.5</v>
      </c>
      <c r="AH5" s="88">
        <v>58.75</v>
      </c>
      <c r="AI5" s="88">
        <v>67.5</v>
      </c>
      <c r="AJ5" s="148">
        <v>65</v>
      </c>
      <c r="AK5" s="159">
        <v>3.5</v>
      </c>
      <c r="AL5" s="81">
        <v>3.5</v>
      </c>
      <c r="AM5" s="94">
        <f t="shared" si="0"/>
        <v>104.82456140350878</v>
      </c>
      <c r="AN5" s="46"/>
      <c r="AO5" s="46"/>
    </row>
    <row r="6" spans="2:46" x14ac:dyDescent="0.2">
      <c r="B6" s="52" t="s">
        <v>56</v>
      </c>
      <c r="C6" s="19">
        <v>1.1698950800000001</v>
      </c>
      <c r="D6" s="20">
        <v>0.73926645999999996</v>
      </c>
      <c r="E6" s="60">
        <v>1.9091615399999999</v>
      </c>
      <c r="F6" s="19">
        <v>2.77</v>
      </c>
      <c r="G6" s="22">
        <v>1.3374999999999999</v>
      </c>
      <c r="H6" s="22">
        <v>0.68</v>
      </c>
      <c r="I6" s="23">
        <v>0.64500000000000002</v>
      </c>
      <c r="J6" s="20">
        <v>0.28749999999999998</v>
      </c>
      <c r="K6" s="21">
        <v>5.72</v>
      </c>
      <c r="L6" s="60">
        <v>1.1399999999999999</v>
      </c>
      <c r="M6" s="22">
        <v>0.51249999999999996</v>
      </c>
      <c r="N6" s="22">
        <v>0.4325</v>
      </c>
      <c r="O6" s="22">
        <v>0.72</v>
      </c>
      <c r="P6" s="25">
        <v>0.20749999999999999</v>
      </c>
      <c r="Q6" s="21">
        <v>3.0125000000000002</v>
      </c>
      <c r="R6" s="60">
        <v>1.58</v>
      </c>
      <c r="S6" s="22">
        <v>0.86</v>
      </c>
      <c r="T6" s="22">
        <v>0.71250000000000002</v>
      </c>
      <c r="U6" s="24">
        <v>0.32500000000000001</v>
      </c>
      <c r="V6" s="21">
        <v>3.4775</v>
      </c>
      <c r="W6" s="21">
        <v>15.404999999999999</v>
      </c>
      <c r="X6" s="83">
        <v>93.5</v>
      </c>
      <c r="Y6" s="88">
        <v>83.95</v>
      </c>
      <c r="Z6" s="156">
        <v>50.3125</v>
      </c>
      <c r="AA6" s="83">
        <v>93.5</v>
      </c>
      <c r="AB6" s="88">
        <v>99.5</v>
      </c>
      <c r="AC6" s="88">
        <v>97.75</v>
      </c>
      <c r="AD6" s="88">
        <v>78.75</v>
      </c>
      <c r="AE6" s="88">
        <v>71.25</v>
      </c>
      <c r="AF6" s="88">
        <v>72.5</v>
      </c>
      <c r="AG6" s="88">
        <v>56.25</v>
      </c>
      <c r="AH6" s="88">
        <v>50</v>
      </c>
      <c r="AI6" s="88">
        <v>55</v>
      </c>
      <c r="AJ6" s="148">
        <v>40</v>
      </c>
      <c r="AK6" s="159">
        <v>3.25</v>
      </c>
      <c r="AL6" s="81">
        <v>17.5</v>
      </c>
      <c r="AM6" s="94">
        <f t="shared" si="0"/>
        <v>103.94736842105263</v>
      </c>
      <c r="AN6" s="46"/>
      <c r="AO6" s="46"/>
    </row>
    <row r="7" spans="2:46" x14ac:dyDescent="0.2">
      <c r="B7" s="52" t="s">
        <v>36</v>
      </c>
      <c r="C7" s="19">
        <v>1.2022863100000001</v>
      </c>
      <c r="D7" s="20">
        <v>0.57080090999999999</v>
      </c>
      <c r="E7" s="60">
        <v>1.77308723</v>
      </c>
      <c r="F7" s="19">
        <v>2.8774999999999999</v>
      </c>
      <c r="G7" s="22">
        <v>1.2749999999999999</v>
      </c>
      <c r="H7" s="22">
        <v>0.66</v>
      </c>
      <c r="I7" s="23">
        <v>0.61499999999999999</v>
      </c>
      <c r="J7" s="20">
        <v>0.14000000000000001</v>
      </c>
      <c r="K7" s="21">
        <v>5.5674999999999999</v>
      </c>
      <c r="L7" s="60">
        <v>1.165</v>
      </c>
      <c r="M7" s="22">
        <v>0.49249999999999999</v>
      </c>
      <c r="N7" s="22">
        <v>0.40250000000000002</v>
      </c>
      <c r="O7" s="22">
        <v>0.74750000000000005</v>
      </c>
      <c r="P7" s="25">
        <v>0.13250000000000001</v>
      </c>
      <c r="Q7" s="21">
        <v>2.94</v>
      </c>
      <c r="R7" s="60">
        <v>1.6575</v>
      </c>
      <c r="S7" s="22">
        <v>0.875</v>
      </c>
      <c r="T7" s="22">
        <v>0.63749999999999996</v>
      </c>
      <c r="U7" s="24">
        <v>0.25</v>
      </c>
      <c r="V7" s="21">
        <v>3.42</v>
      </c>
      <c r="W7" s="21">
        <v>15.2425</v>
      </c>
      <c r="X7" s="83">
        <v>83.75</v>
      </c>
      <c r="Y7" s="88">
        <v>71.900000000000006</v>
      </c>
      <c r="Z7" s="156">
        <v>41.875</v>
      </c>
      <c r="AA7" s="83">
        <v>83.75</v>
      </c>
      <c r="AB7" s="88">
        <v>100</v>
      </c>
      <c r="AC7" s="88">
        <v>97</v>
      </c>
      <c r="AD7" s="88">
        <v>67.5</v>
      </c>
      <c r="AE7" s="88">
        <v>42.5</v>
      </c>
      <c r="AF7" s="88">
        <v>52.5</v>
      </c>
      <c r="AG7" s="88">
        <v>60</v>
      </c>
      <c r="AH7" s="88">
        <v>45</v>
      </c>
      <c r="AI7" s="88">
        <v>42.5</v>
      </c>
      <c r="AJ7" s="148">
        <v>20</v>
      </c>
      <c r="AK7" s="159">
        <v>2.5</v>
      </c>
      <c r="AL7" s="81">
        <v>5</v>
      </c>
      <c r="AM7" s="94">
        <f t="shared" si="0"/>
        <v>102.85087719298245</v>
      </c>
      <c r="AN7" s="46"/>
      <c r="AO7" s="46"/>
    </row>
    <row r="8" spans="2:46" x14ac:dyDescent="0.2">
      <c r="B8" s="52" t="s">
        <v>15</v>
      </c>
      <c r="C8" s="19">
        <v>1.0384247900000001</v>
      </c>
      <c r="D8" s="20">
        <v>0.60845791999999999</v>
      </c>
      <c r="E8" s="60">
        <v>1.6468826999999999</v>
      </c>
      <c r="F8" s="19">
        <v>2.4874999999999998</v>
      </c>
      <c r="G8" s="22">
        <v>1.325</v>
      </c>
      <c r="H8" s="22">
        <v>0.6925</v>
      </c>
      <c r="I8" s="23">
        <v>0.57250000000000001</v>
      </c>
      <c r="J8" s="20">
        <v>0.22500000000000001</v>
      </c>
      <c r="K8" s="21">
        <v>5.3025000000000002</v>
      </c>
      <c r="L8" s="60">
        <v>1.0125</v>
      </c>
      <c r="M8" s="22">
        <v>0.495</v>
      </c>
      <c r="N8" s="22">
        <v>0.41249999999999998</v>
      </c>
      <c r="O8" s="22">
        <v>0.58499999999999996</v>
      </c>
      <c r="P8" s="25">
        <v>0.22750000000000001</v>
      </c>
      <c r="Q8" s="21">
        <v>2.7324999999999999</v>
      </c>
      <c r="R8" s="60">
        <v>1.9724999999999999</v>
      </c>
      <c r="S8" s="22">
        <v>1.05</v>
      </c>
      <c r="T8" s="22">
        <v>0.65</v>
      </c>
      <c r="U8" s="24">
        <v>0.33250000000000002</v>
      </c>
      <c r="V8" s="21">
        <v>4.0049999999999999</v>
      </c>
      <c r="W8" s="21">
        <v>15.19</v>
      </c>
      <c r="X8" s="83">
        <v>97</v>
      </c>
      <c r="Y8" s="88">
        <v>91.35</v>
      </c>
      <c r="Z8" s="156">
        <v>70</v>
      </c>
      <c r="AA8" s="83">
        <v>97</v>
      </c>
      <c r="AB8" s="88">
        <v>100</v>
      </c>
      <c r="AC8" s="88">
        <v>100</v>
      </c>
      <c r="AD8" s="88">
        <v>91.75</v>
      </c>
      <c r="AE8" s="88">
        <v>78.75</v>
      </c>
      <c r="AF8" s="88">
        <v>86.25</v>
      </c>
      <c r="AG8" s="88">
        <v>78.75</v>
      </c>
      <c r="AH8" s="88">
        <v>70</v>
      </c>
      <c r="AI8" s="88">
        <v>67.5</v>
      </c>
      <c r="AJ8" s="148">
        <v>63.75</v>
      </c>
      <c r="AK8" s="159">
        <v>2.5</v>
      </c>
      <c r="AL8" s="81">
        <v>10</v>
      </c>
      <c r="AM8" s="94">
        <f t="shared" si="0"/>
        <v>102.4966261808367</v>
      </c>
      <c r="AN8" s="46"/>
      <c r="AO8" s="46"/>
      <c r="AT8" s="9" t="s">
        <v>68</v>
      </c>
    </row>
    <row r="9" spans="2:46" x14ac:dyDescent="0.2">
      <c r="B9" s="52" t="s">
        <v>7</v>
      </c>
      <c r="C9" s="19">
        <v>1.1032072500000001</v>
      </c>
      <c r="D9" s="20">
        <v>0.53314391000000005</v>
      </c>
      <c r="E9" s="60">
        <v>1.63635116</v>
      </c>
      <c r="F9" s="19">
        <v>2.7275</v>
      </c>
      <c r="G9" s="22">
        <v>1.2849999999999999</v>
      </c>
      <c r="H9" s="22">
        <v>0.75249999999999995</v>
      </c>
      <c r="I9" s="23">
        <v>0.61250000000000004</v>
      </c>
      <c r="J9" s="20">
        <v>0.2</v>
      </c>
      <c r="K9" s="21">
        <v>5.5774999999999997</v>
      </c>
      <c r="L9" s="60">
        <v>1.1100000000000001</v>
      </c>
      <c r="M9" s="22">
        <v>0.58750000000000002</v>
      </c>
      <c r="N9" s="22">
        <v>0.46</v>
      </c>
      <c r="O9" s="22">
        <v>0.69</v>
      </c>
      <c r="P9" s="25">
        <v>0.16750000000000001</v>
      </c>
      <c r="Q9" s="21">
        <v>3.0150000000000001</v>
      </c>
      <c r="R9" s="60">
        <v>1.4325000000000001</v>
      </c>
      <c r="S9" s="22">
        <v>0.78500000000000003</v>
      </c>
      <c r="T9" s="22">
        <v>0.57250000000000001</v>
      </c>
      <c r="U9" s="24">
        <v>0.1875</v>
      </c>
      <c r="V9" s="21">
        <v>2.9775</v>
      </c>
      <c r="W9" s="21">
        <v>14.82</v>
      </c>
      <c r="X9" s="83">
        <v>89.5</v>
      </c>
      <c r="Y9" s="88">
        <v>74</v>
      </c>
      <c r="Z9" s="156">
        <v>36.5625</v>
      </c>
      <c r="AA9" s="83">
        <v>89.5</v>
      </c>
      <c r="AB9" s="88">
        <v>99.5</v>
      </c>
      <c r="AC9" s="88">
        <v>97.25</v>
      </c>
      <c r="AD9" s="88">
        <v>73.75</v>
      </c>
      <c r="AE9" s="88">
        <v>46.25</v>
      </c>
      <c r="AF9" s="88">
        <v>53.25</v>
      </c>
      <c r="AG9" s="88">
        <v>41.25</v>
      </c>
      <c r="AH9" s="88">
        <v>48.75</v>
      </c>
      <c r="AI9" s="88">
        <v>27.5</v>
      </c>
      <c r="AJ9" s="148">
        <v>28.75</v>
      </c>
      <c r="AK9" s="159">
        <v>3.25</v>
      </c>
      <c r="AL9" s="81">
        <v>2.75</v>
      </c>
      <c r="AM9" s="94">
        <f t="shared" si="0"/>
        <v>100</v>
      </c>
      <c r="AN9" s="46"/>
      <c r="AO9" s="46"/>
    </row>
    <row r="10" spans="2:46" x14ac:dyDescent="0.2">
      <c r="B10" s="52" t="s">
        <v>5</v>
      </c>
      <c r="C10" s="19">
        <v>1.24039364</v>
      </c>
      <c r="D10" s="20">
        <v>0.89385837999999995</v>
      </c>
      <c r="E10" s="60">
        <v>2.1342520199999999</v>
      </c>
      <c r="F10" s="19">
        <v>2.4249999999999998</v>
      </c>
      <c r="G10" s="22">
        <v>1.3225</v>
      </c>
      <c r="H10" s="22">
        <v>0.67249999999999999</v>
      </c>
      <c r="I10" s="23">
        <v>0.60499999999999998</v>
      </c>
      <c r="J10" s="20">
        <v>0.22500000000000001</v>
      </c>
      <c r="K10" s="21">
        <v>5.5650000000000004</v>
      </c>
      <c r="L10" s="60">
        <v>1.1399999999999999</v>
      </c>
      <c r="M10" s="22">
        <v>0.5675</v>
      </c>
      <c r="N10" s="22">
        <v>0.38500000000000001</v>
      </c>
      <c r="O10" s="22">
        <v>0.66500000000000004</v>
      </c>
      <c r="P10" s="25">
        <v>0.22</v>
      </c>
      <c r="Q10" s="21">
        <v>2.9775</v>
      </c>
      <c r="R10" s="60">
        <v>1.4424999999999999</v>
      </c>
      <c r="S10" s="22">
        <v>0.87749999999999995</v>
      </c>
      <c r="T10" s="22">
        <v>0.49249999999999999</v>
      </c>
      <c r="U10" s="24">
        <v>0.26500000000000001</v>
      </c>
      <c r="V10" s="21">
        <v>3.0775000000000001</v>
      </c>
      <c r="W10" s="21">
        <v>14.685</v>
      </c>
      <c r="X10" s="83">
        <v>92.5</v>
      </c>
      <c r="Y10" s="88">
        <v>84.2</v>
      </c>
      <c r="Z10" s="156">
        <v>53.125</v>
      </c>
      <c r="AA10" s="83">
        <v>92.5</v>
      </c>
      <c r="AB10" s="88">
        <v>98.75</v>
      </c>
      <c r="AC10" s="88">
        <v>97.25</v>
      </c>
      <c r="AD10" s="88">
        <v>81.25</v>
      </c>
      <c r="AE10" s="88">
        <v>71.25</v>
      </c>
      <c r="AF10" s="88">
        <v>72.5</v>
      </c>
      <c r="AG10" s="88">
        <v>62.5</v>
      </c>
      <c r="AH10" s="88">
        <v>52.5</v>
      </c>
      <c r="AI10" s="88">
        <v>47.5</v>
      </c>
      <c r="AJ10" s="148">
        <v>50</v>
      </c>
      <c r="AK10" s="159">
        <v>3</v>
      </c>
      <c r="AL10" s="81">
        <v>17.5</v>
      </c>
      <c r="AM10" s="94">
        <f t="shared" si="0"/>
        <v>99.089068825910928</v>
      </c>
      <c r="AN10" s="46"/>
      <c r="AO10" s="46"/>
    </row>
    <row r="11" spans="2:46" x14ac:dyDescent="0.2">
      <c r="B11" s="52" t="s">
        <v>52</v>
      </c>
      <c r="C11" s="19">
        <v>1.1470306800000001</v>
      </c>
      <c r="D11" s="20">
        <v>0.52521611999999995</v>
      </c>
      <c r="E11" s="60">
        <v>1.6722467999999999</v>
      </c>
      <c r="F11" s="19">
        <v>2.7574999999999998</v>
      </c>
      <c r="G11" s="22">
        <v>1.2524999999999999</v>
      </c>
      <c r="H11" s="22">
        <v>0.66500000000000004</v>
      </c>
      <c r="I11" s="23">
        <v>0.62</v>
      </c>
      <c r="J11" s="20">
        <v>0.13500000000000001</v>
      </c>
      <c r="K11" s="21">
        <v>5.43</v>
      </c>
      <c r="L11" s="60">
        <v>0.92</v>
      </c>
      <c r="M11" s="22">
        <v>0.48249999999999998</v>
      </c>
      <c r="N11" s="22">
        <v>0.4</v>
      </c>
      <c r="O11" s="22">
        <v>0.74</v>
      </c>
      <c r="P11" s="25">
        <v>0.1525</v>
      </c>
      <c r="Q11" s="21">
        <v>2.6949999999999998</v>
      </c>
      <c r="R11" s="60">
        <v>1.3274999999999999</v>
      </c>
      <c r="S11" s="22">
        <v>0.83499999999999996</v>
      </c>
      <c r="T11" s="22">
        <v>0.60250000000000004</v>
      </c>
      <c r="U11" s="24">
        <v>0.28000000000000003</v>
      </c>
      <c r="V11" s="21">
        <v>3.0449999999999999</v>
      </c>
      <c r="W11" s="21">
        <v>14.5275</v>
      </c>
      <c r="X11" s="83">
        <v>71.25</v>
      </c>
      <c r="Y11" s="88">
        <v>63</v>
      </c>
      <c r="Z11" s="156">
        <v>44.549124999999997</v>
      </c>
      <c r="AA11" s="83">
        <v>71.25</v>
      </c>
      <c r="AB11" s="88">
        <v>98.25</v>
      </c>
      <c r="AC11" s="88">
        <v>95.5</v>
      </c>
      <c r="AD11" s="88">
        <v>57.5</v>
      </c>
      <c r="AE11" s="88">
        <v>23.75</v>
      </c>
      <c r="AF11" s="88">
        <v>40</v>
      </c>
      <c r="AG11" s="88">
        <v>52.5</v>
      </c>
      <c r="AH11" s="88">
        <v>43.1965</v>
      </c>
      <c r="AI11" s="88">
        <v>45</v>
      </c>
      <c r="AJ11" s="148">
        <v>37.5</v>
      </c>
      <c r="AK11" s="159">
        <v>3</v>
      </c>
      <c r="AL11" s="81">
        <v>7.5</v>
      </c>
      <c r="AM11" s="94">
        <f t="shared" si="0"/>
        <v>98.026315789473685</v>
      </c>
      <c r="AN11" s="46"/>
      <c r="AO11" s="46"/>
    </row>
    <row r="12" spans="2:46" x14ac:dyDescent="0.2">
      <c r="B12" s="52" t="s">
        <v>48</v>
      </c>
      <c r="C12" s="19">
        <v>1.12226092</v>
      </c>
      <c r="D12" s="20">
        <v>0.57872869999999998</v>
      </c>
      <c r="E12" s="60">
        <v>1.7009896200000001</v>
      </c>
      <c r="F12" s="19">
        <v>2.6475</v>
      </c>
      <c r="G12" s="22">
        <v>1.27</v>
      </c>
      <c r="H12" s="22">
        <v>0.71750000000000003</v>
      </c>
      <c r="I12" s="23">
        <v>0.54</v>
      </c>
      <c r="J12" s="20">
        <v>0.17499999999999999</v>
      </c>
      <c r="K12" s="21">
        <v>5.35</v>
      </c>
      <c r="L12" s="60">
        <v>1.0149999999999999</v>
      </c>
      <c r="M12" s="22">
        <v>0.59</v>
      </c>
      <c r="N12" s="22">
        <v>0.41</v>
      </c>
      <c r="O12" s="22">
        <v>0.69</v>
      </c>
      <c r="P12" s="25">
        <v>0.155</v>
      </c>
      <c r="Q12" s="21">
        <v>2.86</v>
      </c>
      <c r="R12" s="60">
        <v>1.3925000000000001</v>
      </c>
      <c r="S12" s="22">
        <v>0.82750000000000001</v>
      </c>
      <c r="T12" s="22">
        <v>0.66749999999999998</v>
      </c>
      <c r="U12" s="24">
        <v>0.25750000000000001</v>
      </c>
      <c r="V12" s="21">
        <v>3.145</v>
      </c>
      <c r="W12" s="21">
        <v>14.484999999999999</v>
      </c>
      <c r="X12" s="83">
        <v>92.75</v>
      </c>
      <c r="Y12" s="88">
        <v>78.099999999999994</v>
      </c>
      <c r="Z12" s="156">
        <v>54.6875</v>
      </c>
      <c r="AA12" s="83">
        <v>92.75</v>
      </c>
      <c r="AB12" s="88">
        <v>98.25</v>
      </c>
      <c r="AC12" s="88">
        <v>97.25</v>
      </c>
      <c r="AD12" s="88">
        <v>76.25</v>
      </c>
      <c r="AE12" s="88">
        <v>53.75</v>
      </c>
      <c r="AF12" s="88">
        <v>65</v>
      </c>
      <c r="AG12" s="88">
        <v>52.5</v>
      </c>
      <c r="AH12" s="88">
        <v>58.75</v>
      </c>
      <c r="AI12" s="88">
        <v>62.5</v>
      </c>
      <c r="AJ12" s="148">
        <v>45</v>
      </c>
      <c r="AK12" s="159">
        <v>2.25</v>
      </c>
      <c r="AL12" s="81">
        <v>10</v>
      </c>
      <c r="AM12" s="94">
        <f t="shared" si="0"/>
        <v>97.739541160593788</v>
      </c>
      <c r="AN12" s="46"/>
      <c r="AO12" s="46"/>
    </row>
    <row r="13" spans="2:46" x14ac:dyDescent="0.2">
      <c r="B13" s="52" t="s">
        <v>49</v>
      </c>
      <c r="C13" s="19">
        <v>1.1032072500000001</v>
      </c>
      <c r="D13" s="20">
        <v>0.63618547999999997</v>
      </c>
      <c r="E13" s="60">
        <v>1.7393927300000001</v>
      </c>
      <c r="F13" s="19">
        <v>2.5674999999999999</v>
      </c>
      <c r="G13" s="22">
        <v>1.1950000000000001</v>
      </c>
      <c r="H13" s="22">
        <v>0.67749999999999999</v>
      </c>
      <c r="I13" s="23">
        <v>0.54500000000000004</v>
      </c>
      <c r="J13" s="20">
        <v>0.25750000000000001</v>
      </c>
      <c r="K13" s="21">
        <v>5.2424999999999997</v>
      </c>
      <c r="L13" s="60">
        <v>1.1399999999999999</v>
      </c>
      <c r="M13" s="22">
        <v>0.48499999999999999</v>
      </c>
      <c r="N13" s="22">
        <v>0.42</v>
      </c>
      <c r="O13" s="22">
        <v>0.64249999999999996</v>
      </c>
      <c r="P13" s="25">
        <v>0.155</v>
      </c>
      <c r="Q13" s="21">
        <v>2.8424999999999998</v>
      </c>
      <c r="R13" s="60">
        <v>1.585</v>
      </c>
      <c r="S13" s="22">
        <v>0.91500000000000004</v>
      </c>
      <c r="T13" s="22">
        <v>0.50749999999999995</v>
      </c>
      <c r="U13" s="24">
        <v>0.27750000000000002</v>
      </c>
      <c r="V13" s="21">
        <v>3.2850000000000001</v>
      </c>
      <c r="W13" s="21">
        <v>14.422499999999999</v>
      </c>
      <c r="X13" s="83">
        <v>90.75</v>
      </c>
      <c r="Y13" s="88">
        <v>80.5</v>
      </c>
      <c r="Z13" s="156">
        <v>60.9375</v>
      </c>
      <c r="AA13" s="83">
        <v>90.75</v>
      </c>
      <c r="AB13" s="88">
        <v>99.5</v>
      </c>
      <c r="AC13" s="88">
        <v>98</v>
      </c>
      <c r="AD13" s="88">
        <v>75</v>
      </c>
      <c r="AE13" s="88">
        <v>61.25</v>
      </c>
      <c r="AF13" s="88">
        <v>68.75</v>
      </c>
      <c r="AG13" s="88">
        <v>70</v>
      </c>
      <c r="AH13" s="88">
        <v>57.5</v>
      </c>
      <c r="AI13" s="88">
        <v>60</v>
      </c>
      <c r="AJ13" s="148">
        <v>56.25</v>
      </c>
      <c r="AK13" s="159">
        <v>3.25</v>
      </c>
      <c r="AL13" s="81">
        <v>7.5</v>
      </c>
      <c r="AM13" s="94">
        <f t="shared" si="0"/>
        <v>97.31781376518218</v>
      </c>
      <c r="AN13" s="46"/>
      <c r="AO13" s="46"/>
    </row>
    <row r="14" spans="2:46" x14ac:dyDescent="0.2">
      <c r="B14" s="52" t="s">
        <v>40</v>
      </c>
      <c r="C14" s="19">
        <v>1.0498569900000001</v>
      </c>
      <c r="D14" s="20">
        <v>0.62233154999999996</v>
      </c>
      <c r="E14" s="60">
        <v>1.6721885400000001</v>
      </c>
      <c r="F14" s="19">
        <v>2.355</v>
      </c>
      <c r="G14" s="22">
        <v>1.1425000000000001</v>
      </c>
      <c r="H14" s="22">
        <v>0.70250000000000001</v>
      </c>
      <c r="I14" s="23">
        <v>0.48499999999999999</v>
      </c>
      <c r="J14" s="20">
        <v>0.16250000000000001</v>
      </c>
      <c r="K14" s="21">
        <v>4.8475000000000001</v>
      </c>
      <c r="L14" s="60">
        <v>0.95750000000000002</v>
      </c>
      <c r="M14" s="22">
        <v>0.54</v>
      </c>
      <c r="N14" s="22">
        <v>0.46</v>
      </c>
      <c r="O14" s="22">
        <v>0.68500000000000005</v>
      </c>
      <c r="P14" s="25">
        <v>0.13250000000000001</v>
      </c>
      <c r="Q14" s="21">
        <v>2.7749999999999999</v>
      </c>
      <c r="R14" s="60">
        <v>1.5225</v>
      </c>
      <c r="S14" s="22">
        <v>0.88</v>
      </c>
      <c r="T14" s="22">
        <v>0.82</v>
      </c>
      <c r="U14" s="24">
        <v>0.34749999999999998</v>
      </c>
      <c r="V14" s="21">
        <v>3.57</v>
      </c>
      <c r="W14" s="21">
        <v>14.375</v>
      </c>
      <c r="X14" s="83">
        <v>90</v>
      </c>
      <c r="Y14" s="88">
        <v>80.849999999999994</v>
      </c>
      <c r="Z14" s="156">
        <v>72.5</v>
      </c>
      <c r="AA14" s="83">
        <v>90</v>
      </c>
      <c r="AB14" s="88">
        <v>98.25</v>
      </c>
      <c r="AC14" s="88">
        <v>96</v>
      </c>
      <c r="AD14" s="88">
        <v>76.25</v>
      </c>
      <c r="AE14" s="88">
        <v>62.5</v>
      </c>
      <c r="AF14" s="88">
        <v>71.25</v>
      </c>
      <c r="AG14" s="88">
        <v>71.25</v>
      </c>
      <c r="AH14" s="88">
        <v>70</v>
      </c>
      <c r="AI14" s="88">
        <v>77.5</v>
      </c>
      <c r="AJ14" s="148">
        <v>71.25</v>
      </c>
      <c r="AK14" s="159">
        <v>3.75</v>
      </c>
      <c r="AL14" s="81">
        <v>15</v>
      </c>
      <c r="AM14" s="94">
        <f t="shared" si="0"/>
        <v>96.997300944669362</v>
      </c>
      <c r="AN14" s="46"/>
      <c r="AO14" s="46"/>
    </row>
    <row r="15" spans="2:46" x14ac:dyDescent="0.2">
      <c r="B15" s="52" t="s">
        <v>3</v>
      </c>
      <c r="C15" s="19">
        <v>1.0898696800000001</v>
      </c>
      <c r="D15" s="20">
        <v>0.62827739999999999</v>
      </c>
      <c r="E15" s="60">
        <v>1.71814708</v>
      </c>
      <c r="F15" s="19">
        <v>2.8025000000000002</v>
      </c>
      <c r="G15" s="22">
        <v>1.2124999999999999</v>
      </c>
      <c r="H15" s="22">
        <v>0.79249999999999998</v>
      </c>
      <c r="I15" s="23">
        <v>0.68500000000000005</v>
      </c>
      <c r="J15" s="20">
        <v>0.26750000000000002</v>
      </c>
      <c r="K15" s="21">
        <v>5.76</v>
      </c>
      <c r="L15" s="60">
        <v>1.4125000000000001</v>
      </c>
      <c r="M15" s="22">
        <v>0.45</v>
      </c>
      <c r="N15" s="22">
        <v>0.45250000000000001</v>
      </c>
      <c r="O15" s="22">
        <v>0.6925</v>
      </c>
      <c r="P15" s="25">
        <v>0.1</v>
      </c>
      <c r="Q15" s="21">
        <v>3.1074999999999999</v>
      </c>
      <c r="R15" s="60">
        <v>1.43</v>
      </c>
      <c r="S15" s="22">
        <v>0.74</v>
      </c>
      <c r="T15" s="22">
        <v>0.4325</v>
      </c>
      <c r="U15" s="24">
        <v>0.1925</v>
      </c>
      <c r="V15" s="21">
        <v>2.7949999999999999</v>
      </c>
      <c r="W15" s="21">
        <v>14.317500000000001</v>
      </c>
      <c r="X15" s="83">
        <v>94.5</v>
      </c>
      <c r="Y15" s="88">
        <v>83.45</v>
      </c>
      <c r="Z15" s="156">
        <v>44.0625</v>
      </c>
      <c r="AA15" s="83">
        <v>94.5</v>
      </c>
      <c r="AB15" s="88">
        <v>99.5</v>
      </c>
      <c r="AC15" s="88">
        <v>99</v>
      </c>
      <c r="AD15" s="88">
        <v>76.25</v>
      </c>
      <c r="AE15" s="88">
        <v>70</v>
      </c>
      <c r="AF15" s="88">
        <v>72.5</v>
      </c>
      <c r="AG15" s="88">
        <v>42.5</v>
      </c>
      <c r="AH15" s="88">
        <v>43.75</v>
      </c>
      <c r="AI15" s="88">
        <v>52.5</v>
      </c>
      <c r="AJ15" s="148">
        <v>37.5</v>
      </c>
      <c r="AK15" s="159">
        <v>3.75</v>
      </c>
      <c r="AL15" s="81">
        <v>9.25</v>
      </c>
      <c r="AM15" s="94">
        <f t="shared" si="0"/>
        <v>96.609311740890689</v>
      </c>
      <c r="AN15" s="46"/>
      <c r="AO15" s="46"/>
    </row>
    <row r="16" spans="2:46" x14ac:dyDescent="0.2">
      <c r="B16" s="52" t="s">
        <v>50</v>
      </c>
      <c r="C16" s="19">
        <v>1.0060335499999999</v>
      </c>
      <c r="D16" s="20">
        <v>0.57080090999999999</v>
      </c>
      <c r="E16" s="60">
        <v>1.5768344700000001</v>
      </c>
      <c r="F16" s="19">
        <v>2.5299999999999998</v>
      </c>
      <c r="G16" s="22">
        <v>1.1299999999999999</v>
      </c>
      <c r="H16" s="22">
        <v>0.64</v>
      </c>
      <c r="I16" s="23">
        <v>0.4</v>
      </c>
      <c r="J16" s="20">
        <v>0.19</v>
      </c>
      <c r="K16" s="21">
        <v>4.8899999999999997</v>
      </c>
      <c r="L16" s="60">
        <v>0.94750000000000001</v>
      </c>
      <c r="M16" s="22">
        <v>0.47499999999999998</v>
      </c>
      <c r="N16" s="22">
        <v>0.44750000000000001</v>
      </c>
      <c r="O16" s="22">
        <v>0.71499999999999997</v>
      </c>
      <c r="P16" s="25">
        <v>0.14000000000000001</v>
      </c>
      <c r="Q16" s="21">
        <v>2.7250000000000001</v>
      </c>
      <c r="R16" s="60">
        <v>1.6625000000000001</v>
      </c>
      <c r="S16" s="22">
        <v>0.90749999999999997</v>
      </c>
      <c r="T16" s="22">
        <v>0.875</v>
      </c>
      <c r="U16" s="24">
        <v>0.39</v>
      </c>
      <c r="V16" s="21">
        <v>3.835</v>
      </c>
      <c r="W16" s="21">
        <v>14.3125</v>
      </c>
      <c r="X16" s="83">
        <v>85</v>
      </c>
      <c r="Y16" s="88">
        <v>73.75</v>
      </c>
      <c r="Z16" s="156">
        <v>78.75</v>
      </c>
      <c r="AA16" s="83">
        <v>85</v>
      </c>
      <c r="AB16" s="88">
        <v>99.75</v>
      </c>
      <c r="AC16" s="88">
        <v>94</v>
      </c>
      <c r="AD16" s="88">
        <v>68.75</v>
      </c>
      <c r="AE16" s="88">
        <v>40</v>
      </c>
      <c r="AF16" s="88">
        <v>66.25</v>
      </c>
      <c r="AG16" s="88">
        <v>77.5</v>
      </c>
      <c r="AH16" s="88">
        <v>77.5</v>
      </c>
      <c r="AI16" s="88">
        <v>80</v>
      </c>
      <c r="AJ16" s="148">
        <v>80</v>
      </c>
      <c r="AK16" s="159">
        <v>2.125</v>
      </c>
      <c r="AL16" s="81">
        <v>15</v>
      </c>
      <c r="AM16" s="94">
        <f t="shared" si="0"/>
        <v>96.575573549257754</v>
      </c>
      <c r="AN16" s="46"/>
      <c r="AO16" s="46"/>
    </row>
    <row r="17" spans="2:43" x14ac:dyDescent="0.2">
      <c r="B17" s="52" t="s">
        <v>10</v>
      </c>
      <c r="C17" s="19">
        <v>1.07462675</v>
      </c>
      <c r="D17" s="20">
        <v>0.59458429000000002</v>
      </c>
      <c r="E17" s="60">
        <v>1.66921104</v>
      </c>
      <c r="F17" s="19">
        <v>2.7250000000000001</v>
      </c>
      <c r="G17" s="22">
        <v>1.21</v>
      </c>
      <c r="H17" s="22">
        <v>0.59499999999999997</v>
      </c>
      <c r="I17" s="23">
        <v>0.51</v>
      </c>
      <c r="J17" s="20">
        <v>0.2</v>
      </c>
      <c r="K17" s="21">
        <v>5.24</v>
      </c>
      <c r="L17" s="60">
        <v>1.1299999999999999</v>
      </c>
      <c r="M17" s="22">
        <v>0.48499999999999999</v>
      </c>
      <c r="N17" s="22">
        <v>0.4</v>
      </c>
      <c r="O17" s="22">
        <v>0.60499999999999998</v>
      </c>
      <c r="P17" s="25">
        <v>0.1925</v>
      </c>
      <c r="Q17" s="21">
        <v>2.8125</v>
      </c>
      <c r="R17" s="60">
        <v>1.4025000000000001</v>
      </c>
      <c r="S17" s="22">
        <v>0.85499999999999998</v>
      </c>
      <c r="T17" s="22">
        <v>0.65749999999999997</v>
      </c>
      <c r="U17" s="24">
        <v>0.29249999999999998</v>
      </c>
      <c r="V17" s="21">
        <v>3.2075</v>
      </c>
      <c r="W17" s="21">
        <v>14.074999999999999</v>
      </c>
      <c r="X17" s="83">
        <v>85</v>
      </c>
      <c r="Y17" s="88">
        <v>75.849999999999994</v>
      </c>
      <c r="Z17" s="156">
        <v>65.3125</v>
      </c>
      <c r="AA17" s="83">
        <v>85</v>
      </c>
      <c r="AB17" s="88">
        <v>98.25</v>
      </c>
      <c r="AC17" s="88">
        <v>96</v>
      </c>
      <c r="AD17" s="88">
        <v>75</v>
      </c>
      <c r="AE17" s="88">
        <v>42.5</v>
      </c>
      <c r="AF17" s="88">
        <v>67.5</v>
      </c>
      <c r="AG17" s="88">
        <v>67.5</v>
      </c>
      <c r="AH17" s="88">
        <v>63.75</v>
      </c>
      <c r="AI17" s="88">
        <v>65</v>
      </c>
      <c r="AJ17" s="148">
        <v>65</v>
      </c>
      <c r="AK17" s="159">
        <v>2.25</v>
      </c>
      <c r="AL17" s="81">
        <v>13.75</v>
      </c>
      <c r="AM17" s="94">
        <f t="shared" si="0"/>
        <v>94.973009446693652</v>
      </c>
      <c r="AN17" s="46"/>
      <c r="AO17" s="46"/>
    </row>
    <row r="18" spans="2:43" x14ac:dyDescent="0.2">
      <c r="B18" s="52" t="s">
        <v>57</v>
      </c>
      <c r="C18" s="19">
        <v>1.04033015</v>
      </c>
      <c r="D18" s="20">
        <v>0.63025933999999995</v>
      </c>
      <c r="E18" s="60">
        <v>1.67058949</v>
      </c>
      <c r="F18" s="19">
        <v>2.5375000000000001</v>
      </c>
      <c r="G18" s="22">
        <v>1.3125</v>
      </c>
      <c r="H18" s="22">
        <v>0.5625</v>
      </c>
      <c r="I18" s="23">
        <v>0.51500000000000001</v>
      </c>
      <c r="J18" s="20">
        <v>0.13750000000000001</v>
      </c>
      <c r="K18" s="21">
        <v>5.0650000000000004</v>
      </c>
      <c r="L18" s="60">
        <v>0.96499999999999997</v>
      </c>
      <c r="M18" s="22">
        <v>0.55249999999999999</v>
      </c>
      <c r="N18" s="22">
        <v>0.38500000000000001</v>
      </c>
      <c r="O18" s="22">
        <v>0.68</v>
      </c>
      <c r="P18" s="25">
        <v>0.17</v>
      </c>
      <c r="Q18" s="21">
        <v>2.7524999999999999</v>
      </c>
      <c r="R18" s="60">
        <v>1.3625</v>
      </c>
      <c r="S18" s="22">
        <v>0.79</v>
      </c>
      <c r="T18" s="22">
        <v>0.57750000000000001</v>
      </c>
      <c r="U18" s="24">
        <v>0.2475</v>
      </c>
      <c r="V18" s="21">
        <v>2.9775</v>
      </c>
      <c r="W18" s="21">
        <v>14.0175</v>
      </c>
      <c r="X18" s="83">
        <v>78.75</v>
      </c>
      <c r="Y18" s="88">
        <v>63.4</v>
      </c>
      <c r="Z18" s="156">
        <v>35.625</v>
      </c>
      <c r="AA18" s="83">
        <v>78.75</v>
      </c>
      <c r="AB18" s="88">
        <v>98.25</v>
      </c>
      <c r="AC18" s="88">
        <v>92.5</v>
      </c>
      <c r="AD18" s="88">
        <v>50</v>
      </c>
      <c r="AE18" s="88">
        <v>28.75</v>
      </c>
      <c r="AF18" s="88">
        <v>47.5</v>
      </c>
      <c r="AG18" s="88">
        <v>47.5</v>
      </c>
      <c r="AH18" s="88">
        <v>37.5</v>
      </c>
      <c r="AI18" s="88">
        <v>35</v>
      </c>
      <c r="AJ18" s="148">
        <v>22.5</v>
      </c>
      <c r="AK18" s="159">
        <v>3</v>
      </c>
      <c r="AL18" s="81">
        <v>45</v>
      </c>
      <c r="AM18" s="94">
        <f t="shared" si="0"/>
        <v>94.585020242914979</v>
      </c>
      <c r="AN18" s="46"/>
      <c r="AO18" s="46"/>
    </row>
    <row r="19" spans="2:43" x14ac:dyDescent="0.2">
      <c r="B19" s="52" t="s">
        <v>51</v>
      </c>
      <c r="C19" s="19">
        <v>1.13940921</v>
      </c>
      <c r="D19" s="20">
        <v>0.59062039</v>
      </c>
      <c r="E19" s="60">
        <v>1.7300295999999999</v>
      </c>
      <c r="F19" s="19">
        <v>2.4750000000000001</v>
      </c>
      <c r="G19" s="22">
        <v>1.155</v>
      </c>
      <c r="H19" s="22">
        <v>0.64</v>
      </c>
      <c r="I19" s="23">
        <v>0.53749999999999998</v>
      </c>
      <c r="J19" s="20">
        <v>0.1075</v>
      </c>
      <c r="K19" s="21">
        <v>4.915</v>
      </c>
      <c r="L19" s="60">
        <v>1.1875</v>
      </c>
      <c r="M19" s="22">
        <v>0.52500000000000002</v>
      </c>
      <c r="N19" s="22">
        <v>0.39</v>
      </c>
      <c r="O19" s="22">
        <v>0.54</v>
      </c>
      <c r="P19" s="25">
        <v>0.1275</v>
      </c>
      <c r="Q19" s="21">
        <v>2.77</v>
      </c>
      <c r="R19" s="60">
        <v>1.55</v>
      </c>
      <c r="S19" s="22">
        <v>0.88749999999999996</v>
      </c>
      <c r="T19" s="22">
        <v>0.52749999999999997</v>
      </c>
      <c r="U19" s="24">
        <v>0.27</v>
      </c>
      <c r="V19" s="21">
        <v>3.2349999999999999</v>
      </c>
      <c r="W19" s="21">
        <v>13.925000000000001</v>
      </c>
      <c r="X19" s="83">
        <v>78.75</v>
      </c>
      <c r="Y19" s="88">
        <v>68.349999999999994</v>
      </c>
      <c r="Z19" s="156">
        <v>55.3125</v>
      </c>
      <c r="AA19" s="83">
        <v>78.75</v>
      </c>
      <c r="AB19" s="88">
        <v>99.75</v>
      </c>
      <c r="AC19" s="88">
        <v>94.5</v>
      </c>
      <c r="AD19" s="88">
        <v>70</v>
      </c>
      <c r="AE19" s="88">
        <v>38.75</v>
      </c>
      <c r="AF19" s="88">
        <v>38.75</v>
      </c>
      <c r="AG19" s="88">
        <v>55</v>
      </c>
      <c r="AH19" s="88">
        <v>58.75</v>
      </c>
      <c r="AI19" s="88">
        <v>57.5</v>
      </c>
      <c r="AJ19" s="148">
        <v>50</v>
      </c>
      <c r="AK19" s="159">
        <v>2.75</v>
      </c>
      <c r="AL19" s="81">
        <v>4.25</v>
      </c>
      <c r="AM19" s="94">
        <f t="shared" si="0"/>
        <v>93.960863697705804</v>
      </c>
      <c r="AN19" s="46"/>
      <c r="AO19" s="46"/>
    </row>
    <row r="20" spans="2:43" x14ac:dyDescent="0.2">
      <c r="B20" s="52" t="s">
        <v>47</v>
      </c>
      <c r="C20" s="19">
        <v>1.09749115</v>
      </c>
      <c r="D20" s="20">
        <v>0.57476481000000001</v>
      </c>
      <c r="E20" s="60">
        <v>1.67225596</v>
      </c>
      <c r="F20" s="19">
        <v>2.5950000000000002</v>
      </c>
      <c r="G20" s="22">
        <v>1.2275</v>
      </c>
      <c r="H20" s="22">
        <v>0.67</v>
      </c>
      <c r="I20" s="23">
        <v>0.55000000000000004</v>
      </c>
      <c r="J20" s="20">
        <v>0.21</v>
      </c>
      <c r="K20" s="21">
        <v>5.2525000000000004</v>
      </c>
      <c r="L20" s="60">
        <v>1.115</v>
      </c>
      <c r="M20" s="22">
        <v>0.61</v>
      </c>
      <c r="N20" s="22">
        <v>0.38750000000000001</v>
      </c>
      <c r="O20" s="22">
        <v>0.62749999999999995</v>
      </c>
      <c r="P20" s="25">
        <v>0.13500000000000001</v>
      </c>
      <c r="Q20" s="21">
        <v>2.875</v>
      </c>
      <c r="R20" s="60">
        <v>1.2075</v>
      </c>
      <c r="S20" s="22">
        <v>0.755</v>
      </c>
      <c r="T20" s="22">
        <v>0.51749999999999996</v>
      </c>
      <c r="U20" s="24">
        <v>0.23499999999999999</v>
      </c>
      <c r="V20" s="21">
        <v>2.7149999999999999</v>
      </c>
      <c r="W20" s="21">
        <v>13.47</v>
      </c>
      <c r="X20" s="83">
        <v>94.25</v>
      </c>
      <c r="Y20" s="88">
        <v>76.75</v>
      </c>
      <c r="Z20" s="156">
        <v>51.25</v>
      </c>
      <c r="AA20" s="83">
        <v>94.25</v>
      </c>
      <c r="AB20" s="88">
        <v>99</v>
      </c>
      <c r="AC20" s="88">
        <v>96</v>
      </c>
      <c r="AD20" s="88">
        <v>75</v>
      </c>
      <c r="AE20" s="88">
        <v>52.5</v>
      </c>
      <c r="AF20" s="88">
        <v>61.25</v>
      </c>
      <c r="AG20" s="88">
        <v>53.75</v>
      </c>
      <c r="AH20" s="88">
        <v>50</v>
      </c>
      <c r="AI20" s="88">
        <v>57.5</v>
      </c>
      <c r="AJ20" s="148">
        <v>43.75</v>
      </c>
      <c r="AK20" s="159">
        <v>3.125</v>
      </c>
      <c r="AL20" s="81">
        <v>15</v>
      </c>
      <c r="AM20" s="94">
        <f t="shared" si="0"/>
        <v>90.890688259109311</v>
      </c>
      <c r="AN20" s="46"/>
      <c r="AO20" s="46"/>
    </row>
    <row r="21" spans="2:43" x14ac:dyDescent="0.2">
      <c r="B21" s="52" t="s">
        <v>59</v>
      </c>
      <c r="C21" s="19">
        <v>1.00984429</v>
      </c>
      <c r="D21" s="20">
        <v>0.72737478</v>
      </c>
      <c r="E21" s="60">
        <v>1.7372190599999999</v>
      </c>
      <c r="F21" s="19">
        <v>2.46</v>
      </c>
      <c r="G21" s="22">
        <v>1.2450000000000001</v>
      </c>
      <c r="H21" s="22">
        <v>0.50749999999999995</v>
      </c>
      <c r="I21" s="23">
        <v>0.47</v>
      </c>
      <c r="J21" s="20">
        <v>0.12</v>
      </c>
      <c r="K21" s="21">
        <v>4.8025000000000002</v>
      </c>
      <c r="L21" s="60">
        <v>0.83499999999999996</v>
      </c>
      <c r="M21" s="22">
        <v>0.53</v>
      </c>
      <c r="N21" s="22">
        <v>0.36249999999999999</v>
      </c>
      <c r="O21" s="22">
        <v>0.55249999999999999</v>
      </c>
      <c r="P21" s="25">
        <v>0.215</v>
      </c>
      <c r="Q21" s="21">
        <v>2.4950000000000001</v>
      </c>
      <c r="R21" s="60">
        <v>1.0925</v>
      </c>
      <c r="S21" s="22">
        <v>0.75249999999999995</v>
      </c>
      <c r="T21" s="22">
        <v>0.4375</v>
      </c>
      <c r="U21" s="24">
        <v>0.17499999999999999</v>
      </c>
      <c r="V21" s="21">
        <v>2.4575</v>
      </c>
      <c r="W21" s="21">
        <v>12.93</v>
      </c>
      <c r="X21" s="83">
        <v>71.25</v>
      </c>
      <c r="Y21" s="88">
        <v>61.3</v>
      </c>
      <c r="Z21" s="156">
        <v>34.0625</v>
      </c>
      <c r="AA21" s="83">
        <v>71.25</v>
      </c>
      <c r="AB21" s="88">
        <v>98.25</v>
      </c>
      <c r="AC21" s="88">
        <v>87</v>
      </c>
      <c r="AD21" s="88">
        <v>53.75</v>
      </c>
      <c r="AE21" s="88">
        <v>23.75</v>
      </c>
      <c r="AF21" s="88">
        <v>43.75</v>
      </c>
      <c r="AG21" s="88">
        <v>42.5</v>
      </c>
      <c r="AH21" s="88">
        <v>30</v>
      </c>
      <c r="AI21" s="88">
        <v>35</v>
      </c>
      <c r="AJ21" s="148">
        <v>28.75</v>
      </c>
      <c r="AK21" s="159">
        <v>3.25</v>
      </c>
      <c r="AL21" s="81">
        <v>20</v>
      </c>
      <c r="AM21" s="94">
        <f t="shared" si="0"/>
        <v>87.246963562753038</v>
      </c>
      <c r="AN21" s="46"/>
      <c r="AO21" s="46"/>
    </row>
    <row r="22" spans="2:43" x14ac:dyDescent="0.2">
      <c r="B22" s="52" t="s">
        <v>58</v>
      </c>
      <c r="C22" s="19">
        <v>0.94315645999999997</v>
      </c>
      <c r="D22" s="20">
        <v>0.46972159000000002</v>
      </c>
      <c r="E22" s="60">
        <v>1.4128780400000001</v>
      </c>
      <c r="F22" s="19">
        <v>2.4975000000000001</v>
      </c>
      <c r="G22" s="22">
        <v>1.02</v>
      </c>
      <c r="H22" s="22">
        <v>0.60250000000000004</v>
      </c>
      <c r="I22" s="23">
        <v>0.49249999999999999</v>
      </c>
      <c r="J22" s="20">
        <v>0.15</v>
      </c>
      <c r="K22" s="21">
        <v>4.7625000000000002</v>
      </c>
      <c r="L22" s="60">
        <v>0.76749999999999996</v>
      </c>
      <c r="M22" s="22">
        <v>0.53</v>
      </c>
      <c r="N22" s="22">
        <v>0.40250000000000002</v>
      </c>
      <c r="O22" s="22">
        <v>0.60750000000000004</v>
      </c>
      <c r="P22" s="25">
        <v>0.16250000000000001</v>
      </c>
      <c r="Q22" s="21">
        <v>2.4700000000000002</v>
      </c>
      <c r="R22" s="60">
        <v>1.23</v>
      </c>
      <c r="S22" s="22">
        <v>0.72499999999999998</v>
      </c>
      <c r="T22" s="22">
        <v>0.67249999999999999</v>
      </c>
      <c r="U22" s="24">
        <v>0.29499999999999998</v>
      </c>
      <c r="V22" s="21">
        <v>2.9224999999999999</v>
      </c>
      <c r="W22" s="21">
        <v>12.795</v>
      </c>
      <c r="X22" s="83">
        <v>65</v>
      </c>
      <c r="Y22" s="88">
        <v>79.099999999999994</v>
      </c>
      <c r="Z22" s="156">
        <v>53.75</v>
      </c>
      <c r="AA22" s="83">
        <v>65</v>
      </c>
      <c r="AB22" s="88">
        <v>94</v>
      </c>
      <c r="AC22" s="88">
        <v>89</v>
      </c>
      <c r="AD22" s="88">
        <v>78.75</v>
      </c>
      <c r="AE22" s="88">
        <v>65</v>
      </c>
      <c r="AF22" s="88">
        <v>68.75</v>
      </c>
      <c r="AG22" s="88">
        <v>55</v>
      </c>
      <c r="AH22" s="88">
        <v>53.75</v>
      </c>
      <c r="AI22" s="88">
        <v>57.5</v>
      </c>
      <c r="AJ22" s="148">
        <v>48.75</v>
      </c>
      <c r="AK22" s="159">
        <v>2.25</v>
      </c>
      <c r="AL22" s="81">
        <v>15</v>
      </c>
      <c r="AM22" s="94">
        <f t="shared" si="0"/>
        <v>86.336032388663966</v>
      </c>
      <c r="AN22" s="46"/>
      <c r="AO22" s="46"/>
    </row>
    <row r="23" spans="2:43" x14ac:dyDescent="0.2">
      <c r="B23" s="52" t="s">
        <v>55</v>
      </c>
      <c r="C23" s="19">
        <v>0.89171155999999996</v>
      </c>
      <c r="D23" s="20">
        <v>0.37657004999999999</v>
      </c>
      <c r="E23" s="60">
        <v>1.2682816100000001</v>
      </c>
      <c r="F23" s="19">
        <v>2.105</v>
      </c>
      <c r="G23" s="22">
        <v>1.3525</v>
      </c>
      <c r="H23" s="22">
        <v>0.39250000000000002</v>
      </c>
      <c r="I23" s="23">
        <v>0.42249999999999999</v>
      </c>
      <c r="J23" s="20">
        <v>0.08</v>
      </c>
      <c r="K23" s="21">
        <v>4.3525</v>
      </c>
      <c r="L23" s="60">
        <v>1.1325000000000001</v>
      </c>
      <c r="M23" s="22">
        <v>0.54</v>
      </c>
      <c r="N23" s="22">
        <v>0.3175</v>
      </c>
      <c r="O23" s="22">
        <v>0.53500000000000003</v>
      </c>
      <c r="P23" s="25">
        <v>0.19750000000000001</v>
      </c>
      <c r="Q23" s="21">
        <v>2.7225000000000001</v>
      </c>
      <c r="R23" s="60">
        <v>0.64</v>
      </c>
      <c r="S23" s="22">
        <v>0.58499999999999996</v>
      </c>
      <c r="T23" s="22">
        <v>0.36499999999999999</v>
      </c>
      <c r="U23" s="24">
        <v>0.11</v>
      </c>
      <c r="V23" s="21">
        <v>1.7</v>
      </c>
      <c r="W23" s="21">
        <v>10.9175</v>
      </c>
      <c r="X23" s="83">
        <v>45</v>
      </c>
      <c r="Y23" s="88">
        <v>43.9</v>
      </c>
      <c r="Z23" s="156">
        <v>14.9375</v>
      </c>
      <c r="AA23" s="83">
        <v>45</v>
      </c>
      <c r="AB23" s="88">
        <v>93.25</v>
      </c>
      <c r="AC23" s="88">
        <v>63.75</v>
      </c>
      <c r="AD23" s="88">
        <v>30</v>
      </c>
      <c r="AE23" s="88">
        <v>12.5</v>
      </c>
      <c r="AF23" s="88">
        <v>20</v>
      </c>
      <c r="AG23" s="88">
        <v>17.5</v>
      </c>
      <c r="AH23" s="88">
        <v>11.75</v>
      </c>
      <c r="AI23" s="88">
        <v>19.25</v>
      </c>
      <c r="AJ23" s="148">
        <v>11.25</v>
      </c>
      <c r="AK23" s="159">
        <v>2</v>
      </c>
      <c r="AL23" s="81">
        <v>80</v>
      </c>
      <c r="AM23" s="94">
        <f t="shared" si="0"/>
        <v>73.66734143049932</v>
      </c>
      <c r="AN23" s="46"/>
      <c r="AO23" s="46"/>
    </row>
    <row r="24" spans="2:43" x14ac:dyDescent="0.2">
      <c r="B24" s="52" t="s">
        <v>53</v>
      </c>
      <c r="C24" s="19">
        <v>0.78882176000000004</v>
      </c>
      <c r="D24" s="20">
        <v>0.3290033</v>
      </c>
      <c r="E24" s="60">
        <v>1.1178250700000001</v>
      </c>
      <c r="F24" s="19">
        <v>1.92</v>
      </c>
      <c r="G24" s="22">
        <v>0.97</v>
      </c>
      <c r="H24" s="22">
        <v>0.29499999999999998</v>
      </c>
      <c r="I24" s="23">
        <v>0.42499999999999999</v>
      </c>
      <c r="J24" s="20">
        <v>4.7500000000000001E-2</v>
      </c>
      <c r="K24" s="21">
        <v>3.6575000000000002</v>
      </c>
      <c r="L24" s="60">
        <v>1.0925</v>
      </c>
      <c r="M24" s="22">
        <v>0.4375</v>
      </c>
      <c r="N24" s="22">
        <v>0.24249999999999999</v>
      </c>
      <c r="O24" s="22">
        <v>0.41749999999999998</v>
      </c>
      <c r="P24" s="25">
        <v>0.13500000000000001</v>
      </c>
      <c r="Q24" s="21">
        <v>2.3250000000000002</v>
      </c>
      <c r="R24" s="60">
        <v>0.61499999999999999</v>
      </c>
      <c r="S24" s="22">
        <v>0.35749999999999998</v>
      </c>
      <c r="T24" s="22">
        <v>0.26250000000000001</v>
      </c>
      <c r="U24" s="24">
        <v>8.7499999999999994E-2</v>
      </c>
      <c r="V24" s="21">
        <v>1.3225</v>
      </c>
      <c r="W24" s="21">
        <v>8.9450000000000003</v>
      </c>
      <c r="X24" s="83">
        <v>20</v>
      </c>
      <c r="Y24" s="88">
        <v>32.85</v>
      </c>
      <c r="Z24" s="156">
        <v>4.3125</v>
      </c>
      <c r="AA24" s="83">
        <v>20</v>
      </c>
      <c r="AB24" s="88">
        <v>80</v>
      </c>
      <c r="AC24" s="88">
        <v>50</v>
      </c>
      <c r="AD24" s="88">
        <v>11.25</v>
      </c>
      <c r="AE24" s="88">
        <v>5.5</v>
      </c>
      <c r="AF24" s="88">
        <v>17.5</v>
      </c>
      <c r="AG24" s="88">
        <v>4.75</v>
      </c>
      <c r="AH24" s="88">
        <v>4</v>
      </c>
      <c r="AI24" s="88">
        <v>4.75</v>
      </c>
      <c r="AJ24" s="148">
        <v>3.75</v>
      </c>
      <c r="AK24" s="159">
        <v>1.125</v>
      </c>
      <c r="AL24" s="81">
        <v>37.5</v>
      </c>
      <c r="AM24" s="94">
        <f t="shared" si="0"/>
        <v>60.357624831309039</v>
      </c>
      <c r="AN24" s="46"/>
      <c r="AO24" s="46"/>
    </row>
    <row r="25" spans="2:43" x14ac:dyDescent="0.2">
      <c r="B25" s="52" t="s">
        <v>54</v>
      </c>
      <c r="C25" s="19">
        <v>0.64020317000000004</v>
      </c>
      <c r="D25" s="20">
        <v>0.1208988</v>
      </c>
      <c r="E25" s="60">
        <v>0.76110197999999996</v>
      </c>
      <c r="F25" s="19">
        <v>0.5</v>
      </c>
      <c r="G25" s="22">
        <v>0.39500000000000002</v>
      </c>
      <c r="H25" s="22">
        <v>0.24</v>
      </c>
      <c r="I25" s="23">
        <v>0.32250000000000001</v>
      </c>
      <c r="J25" s="20">
        <v>0.04</v>
      </c>
      <c r="K25" s="21">
        <v>1.4975000000000001</v>
      </c>
      <c r="L25" s="60">
        <v>1.125</v>
      </c>
      <c r="M25" s="22">
        <v>0.45500000000000002</v>
      </c>
      <c r="N25" s="22">
        <v>0.245</v>
      </c>
      <c r="O25" s="22">
        <v>0.54249999999999998</v>
      </c>
      <c r="P25" s="25">
        <v>0.16250000000000001</v>
      </c>
      <c r="Q25" s="21">
        <v>2.5299999999999998</v>
      </c>
      <c r="R25" s="60">
        <v>0.89749999999999996</v>
      </c>
      <c r="S25" s="22">
        <v>0.4375</v>
      </c>
      <c r="T25" s="22">
        <v>0.50249999999999995</v>
      </c>
      <c r="U25" s="24">
        <v>7.4999999999999997E-2</v>
      </c>
      <c r="V25" s="21">
        <v>1.9125000000000001</v>
      </c>
      <c r="W25" s="21">
        <v>6.6825000000000001</v>
      </c>
      <c r="X25" s="83">
        <v>20</v>
      </c>
      <c r="Y25" s="88">
        <v>36.799999999999997</v>
      </c>
      <c r="Z25" s="156">
        <v>28</v>
      </c>
      <c r="AA25" s="83">
        <v>20</v>
      </c>
      <c r="AB25" s="88">
        <v>36.5</v>
      </c>
      <c r="AC25" s="88">
        <v>47.5</v>
      </c>
      <c r="AD25" s="88">
        <v>47.5</v>
      </c>
      <c r="AE25" s="88">
        <v>25</v>
      </c>
      <c r="AF25" s="88">
        <v>27.5</v>
      </c>
      <c r="AG25" s="88">
        <v>28</v>
      </c>
      <c r="AH25" s="88">
        <v>28</v>
      </c>
      <c r="AI25" s="88">
        <v>30.5</v>
      </c>
      <c r="AJ25" s="148">
        <v>25.5</v>
      </c>
      <c r="AK25" s="159">
        <v>2.15</v>
      </c>
      <c r="AL25" s="81">
        <v>15.5</v>
      </c>
      <c r="AM25" s="94">
        <f t="shared" si="0"/>
        <v>45.09109311740891</v>
      </c>
      <c r="AN25" s="46"/>
      <c r="AO25" s="46"/>
    </row>
    <row r="26" spans="2:43" x14ac:dyDescent="0.2">
      <c r="B26" s="52"/>
      <c r="C26" s="19"/>
      <c r="D26" s="20"/>
      <c r="E26" s="60"/>
      <c r="F26" s="19"/>
      <c r="G26" s="22"/>
      <c r="H26" s="22"/>
      <c r="I26" s="23"/>
      <c r="J26" s="20"/>
      <c r="K26" s="21"/>
      <c r="L26" s="60"/>
      <c r="M26" s="22"/>
      <c r="N26" s="22"/>
      <c r="O26" s="22"/>
      <c r="P26" s="25"/>
      <c r="Q26" s="21"/>
      <c r="R26" s="60"/>
      <c r="S26" s="22"/>
      <c r="T26" s="22"/>
      <c r="U26" s="24"/>
      <c r="V26" s="21"/>
      <c r="W26" s="21"/>
      <c r="X26" s="83"/>
      <c r="Y26" s="88"/>
      <c r="Z26" s="156"/>
      <c r="AA26" s="83"/>
      <c r="AB26" s="22"/>
      <c r="AC26" s="22"/>
      <c r="AD26" s="22"/>
      <c r="AE26" s="22"/>
      <c r="AF26" s="22"/>
      <c r="AG26" s="22"/>
      <c r="AH26" s="22"/>
      <c r="AI26" s="22"/>
      <c r="AJ26" s="20"/>
      <c r="AK26" s="25"/>
      <c r="AL26" s="21"/>
      <c r="AM26" s="202"/>
      <c r="AN26" s="46"/>
      <c r="AO26" s="46"/>
      <c r="AP26" s="46"/>
      <c r="AQ26" s="46"/>
    </row>
    <row r="27" spans="2:43" x14ac:dyDescent="0.2">
      <c r="B27" s="52" t="s">
        <v>11</v>
      </c>
      <c r="C27" s="53">
        <v>1.0683549999999999</v>
      </c>
      <c r="D27" s="54">
        <v>0.59026699999999999</v>
      </c>
      <c r="E27" s="77">
        <v>1.658622</v>
      </c>
      <c r="F27" s="19">
        <v>2.4979170000000002</v>
      </c>
      <c r="G27" s="22">
        <v>1.207708</v>
      </c>
      <c r="H27" s="22">
        <v>0.63843799999999995</v>
      </c>
      <c r="I27" s="23">
        <v>0.54760399999999998</v>
      </c>
      <c r="J27" s="20">
        <v>0.18187500000000001</v>
      </c>
      <c r="K27" s="21">
        <v>5.0735419999999998</v>
      </c>
      <c r="L27" s="60">
        <v>1.0725</v>
      </c>
      <c r="M27" s="22">
        <v>0.51833300000000004</v>
      </c>
      <c r="N27" s="22">
        <v>0.40468799999999999</v>
      </c>
      <c r="O27" s="22">
        <v>0.64156199999999997</v>
      </c>
      <c r="P27" s="25">
        <v>0.176875</v>
      </c>
      <c r="Q27" s="21">
        <v>2.813958</v>
      </c>
      <c r="R27" s="60">
        <v>1.4486460000000001</v>
      </c>
      <c r="S27" s="22">
        <v>0.82322899999999999</v>
      </c>
      <c r="T27" s="22">
        <v>0.608958</v>
      </c>
      <c r="U27" s="24">
        <v>0.26031300000000002</v>
      </c>
      <c r="V27" s="21">
        <v>3.141146</v>
      </c>
      <c r="W27" s="21">
        <v>13.938650000000001</v>
      </c>
      <c r="X27" s="83">
        <v>80.0625</v>
      </c>
      <c r="Y27" s="88">
        <v>73.360420000000005</v>
      </c>
      <c r="Z27" s="156">
        <v>51.986420000000003</v>
      </c>
      <c r="AA27" s="83">
        <v>80.0625</v>
      </c>
      <c r="AB27" s="88">
        <v>57.322920000000003</v>
      </c>
      <c r="AC27" s="88">
        <v>90.791669999999996</v>
      </c>
      <c r="AD27" s="88">
        <v>69.677080000000004</v>
      </c>
      <c r="AE27" s="88">
        <v>50.96875</v>
      </c>
      <c r="AF27" s="88">
        <v>60.052079999999997</v>
      </c>
      <c r="AG27" s="88">
        <v>56.364579999999997</v>
      </c>
      <c r="AH27" s="88">
        <v>51.810270000000003</v>
      </c>
      <c r="AI27" s="88">
        <v>52.947920000000003</v>
      </c>
      <c r="AJ27" s="148">
        <v>46.822920000000003</v>
      </c>
      <c r="AK27" s="91">
        <v>2.782292</v>
      </c>
      <c r="AL27" s="81">
        <v>16.36458</v>
      </c>
      <c r="AM27" s="195"/>
      <c r="AN27" s="46"/>
      <c r="AO27" s="46"/>
      <c r="AP27" s="46"/>
      <c r="AQ27" s="46"/>
    </row>
    <row r="28" spans="2:43" x14ac:dyDescent="0.2">
      <c r="B28" s="52" t="s">
        <v>12</v>
      </c>
      <c r="C28" s="53">
        <v>0.14299999999999999</v>
      </c>
      <c r="D28" s="54">
        <v>0.13059999999999999</v>
      </c>
      <c r="E28" s="77">
        <v>0.23230000000000001</v>
      </c>
      <c r="F28" s="19">
        <v>0.317</v>
      </c>
      <c r="G28" s="22">
        <v>0.13120000000000001</v>
      </c>
      <c r="H28" s="22">
        <v>0.1396</v>
      </c>
      <c r="I28" s="23">
        <v>0.1116</v>
      </c>
      <c r="J28" s="20">
        <v>7.7600000000000002E-2</v>
      </c>
      <c r="K28" s="21">
        <v>0.59870000000000001</v>
      </c>
      <c r="L28" s="60">
        <v>0.3614</v>
      </c>
      <c r="M28" s="22">
        <v>0.12889999999999999</v>
      </c>
      <c r="N28" s="22">
        <v>7.8600000000000003E-2</v>
      </c>
      <c r="O28" s="22">
        <v>0.1462</v>
      </c>
      <c r="P28" s="25">
        <v>0.1206</v>
      </c>
      <c r="Q28" s="21">
        <v>0.46460000000000001</v>
      </c>
      <c r="R28" s="60">
        <v>0.38429999999999997</v>
      </c>
      <c r="S28" s="22">
        <v>0.15959999999999999</v>
      </c>
      <c r="T28" s="22">
        <v>0.12</v>
      </c>
      <c r="U28" s="24">
        <v>8.5300000000000001E-2</v>
      </c>
      <c r="V28" s="21">
        <v>0.55289999999999995</v>
      </c>
      <c r="W28" s="21">
        <v>1.4596</v>
      </c>
      <c r="X28" s="83">
        <v>13.557</v>
      </c>
      <c r="Y28" s="88">
        <v>11.191000000000001</v>
      </c>
      <c r="Z28" s="156">
        <v>14.176</v>
      </c>
      <c r="AA28" s="83">
        <v>13.557</v>
      </c>
      <c r="AB28" s="88">
        <v>28.667000000000002</v>
      </c>
      <c r="AC28" s="88">
        <v>11.186</v>
      </c>
      <c r="AD28" s="88">
        <v>16.878</v>
      </c>
      <c r="AE28" s="88">
        <v>21.998999999999999</v>
      </c>
      <c r="AF28" s="88">
        <v>19.257000000000001</v>
      </c>
      <c r="AG28" s="88">
        <v>19.224</v>
      </c>
      <c r="AH28" s="88">
        <v>19.576000000000001</v>
      </c>
      <c r="AI28" s="88">
        <v>17.593</v>
      </c>
      <c r="AJ28" s="148">
        <v>17.824000000000002</v>
      </c>
      <c r="AK28" s="159">
        <v>1.2083999999999999</v>
      </c>
      <c r="AL28" s="81">
        <v>10.49</v>
      </c>
      <c r="AM28" s="171"/>
      <c r="AN28" s="46"/>
      <c r="AO28" s="46"/>
      <c r="AP28" s="46"/>
      <c r="AQ28" s="46"/>
    </row>
    <row r="29" spans="2:43" ht="10.5" thickBot="1" x14ac:dyDescent="0.25">
      <c r="B29" s="55" t="s">
        <v>13</v>
      </c>
      <c r="C29" s="56">
        <v>9.4903860000000009</v>
      </c>
      <c r="D29" s="57">
        <v>15.69042</v>
      </c>
      <c r="E29" s="78">
        <v>9.9288120000000006</v>
      </c>
      <c r="F29" s="103">
        <v>8.9952919999999992</v>
      </c>
      <c r="G29" s="104">
        <v>7.7007380000000003</v>
      </c>
      <c r="H29" s="104">
        <v>15.49966</v>
      </c>
      <c r="I29" s="105">
        <v>14.4429</v>
      </c>
      <c r="J29" s="107">
        <v>30.24689</v>
      </c>
      <c r="K29" s="106">
        <v>8.3652750000000005</v>
      </c>
      <c r="L29" s="108">
        <v>23.8858</v>
      </c>
      <c r="M29" s="104">
        <v>17.62454</v>
      </c>
      <c r="N29" s="104">
        <v>13.76183</v>
      </c>
      <c r="O29" s="104">
        <v>16.149049999999999</v>
      </c>
      <c r="P29" s="109">
        <v>48.343470000000003</v>
      </c>
      <c r="Q29" s="106">
        <v>11.70505</v>
      </c>
      <c r="R29" s="108">
        <v>18.806609999999999</v>
      </c>
      <c r="S29" s="104">
        <v>13.74306</v>
      </c>
      <c r="T29" s="104">
        <v>13.96439</v>
      </c>
      <c r="U29" s="152">
        <v>23.23507</v>
      </c>
      <c r="V29" s="106">
        <v>12.47861</v>
      </c>
      <c r="W29" s="106">
        <v>7.4231360000000004</v>
      </c>
      <c r="X29" s="108">
        <v>12.003590000000001</v>
      </c>
      <c r="Y29" s="104">
        <v>10.81439</v>
      </c>
      <c r="Z29" s="152">
        <v>19.331009999999999</v>
      </c>
      <c r="AA29" s="108">
        <v>12.003590000000001</v>
      </c>
      <c r="AB29" s="104">
        <v>35.451900000000002</v>
      </c>
      <c r="AC29" s="104">
        <v>8.7338880000000003</v>
      </c>
      <c r="AD29" s="104">
        <v>17.172160000000002</v>
      </c>
      <c r="AE29" s="104">
        <v>30.597380000000001</v>
      </c>
      <c r="AF29" s="104">
        <v>22.732009999999999</v>
      </c>
      <c r="AG29" s="104">
        <v>24.17858</v>
      </c>
      <c r="AH29" s="104">
        <v>26.785260000000001</v>
      </c>
      <c r="AI29" s="104">
        <v>23.55491</v>
      </c>
      <c r="AJ29" s="107">
        <v>26.985669999999999</v>
      </c>
      <c r="AK29" s="109">
        <v>30.789090000000002</v>
      </c>
      <c r="AL29" s="106">
        <v>45.442129999999999</v>
      </c>
      <c r="AM29" s="106"/>
      <c r="AN29" s="46"/>
      <c r="AO29" s="46"/>
      <c r="AP29" s="46"/>
      <c r="AQ29" s="46"/>
    </row>
    <row r="30" spans="2:43" ht="11.25" customHeight="1" thickBot="1" x14ac:dyDescent="0.25">
      <c r="B30" s="311" t="s">
        <v>233</v>
      </c>
      <c r="C30" s="312"/>
      <c r="D30" s="312"/>
      <c r="E30" s="312"/>
      <c r="F30" s="312"/>
      <c r="G30" s="312"/>
      <c r="H30" s="312"/>
      <c r="I30" s="312"/>
      <c r="J30" s="312"/>
      <c r="K30" s="312"/>
      <c r="L30" s="312"/>
      <c r="M30" s="312"/>
      <c r="N30" s="312"/>
      <c r="O30" s="312"/>
      <c r="P30" s="312"/>
      <c r="Q30" s="312"/>
      <c r="R30" s="312"/>
      <c r="S30" s="312"/>
      <c r="T30" s="312"/>
      <c r="U30" s="312"/>
      <c r="V30" s="312"/>
      <c r="W30" s="312"/>
      <c r="X30" s="312"/>
      <c r="Y30" s="312"/>
      <c r="Z30" s="312"/>
      <c r="AA30" s="312"/>
      <c r="AB30" s="312"/>
      <c r="AC30" s="312"/>
      <c r="AD30" s="312"/>
      <c r="AE30" s="312"/>
      <c r="AF30" s="312"/>
      <c r="AG30" s="312"/>
      <c r="AH30" s="312"/>
      <c r="AI30" s="312"/>
      <c r="AJ30" s="312"/>
      <c r="AK30" s="312"/>
      <c r="AL30" s="312"/>
      <c r="AM30" s="313"/>
      <c r="AN30" s="46"/>
      <c r="AO30" s="46"/>
      <c r="AP30" s="46"/>
      <c r="AQ30" s="46"/>
    </row>
    <row r="31" spans="2:43" x14ac:dyDescent="0.2">
      <c r="C31" s="135"/>
      <c r="D31" s="135"/>
      <c r="E31" s="135"/>
      <c r="F31" s="129"/>
      <c r="G31" s="129"/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46"/>
      <c r="AN31" s="46"/>
      <c r="AO31" s="46"/>
      <c r="AP31" s="46"/>
      <c r="AQ31" s="46"/>
    </row>
    <row r="32" spans="2:43" ht="10.5" thickBot="1" x14ac:dyDescent="0.25"/>
    <row r="33" spans="2:19" ht="20.5" thickBot="1" x14ac:dyDescent="0.25">
      <c r="B33" s="47" t="s">
        <v>135</v>
      </c>
      <c r="C33" s="48" t="s">
        <v>168</v>
      </c>
      <c r="D33" s="49" t="s">
        <v>169</v>
      </c>
      <c r="E33" s="64" t="s">
        <v>170</v>
      </c>
      <c r="F33" s="48" t="s">
        <v>171</v>
      </c>
      <c r="G33" s="87" t="s">
        <v>172</v>
      </c>
      <c r="H33" s="87" t="s">
        <v>173</v>
      </c>
      <c r="I33" s="65" t="s">
        <v>174</v>
      </c>
      <c r="J33" s="110" t="s">
        <v>175</v>
      </c>
      <c r="K33" s="215" t="s">
        <v>176</v>
      </c>
      <c r="L33" s="216" t="s">
        <v>177</v>
      </c>
      <c r="M33" s="217" t="s">
        <v>178</v>
      </c>
      <c r="N33" s="89" t="s">
        <v>161</v>
      </c>
      <c r="O33" s="79" t="s">
        <v>150</v>
      </c>
      <c r="P33" s="79" t="s">
        <v>71</v>
      </c>
      <c r="Q33" s="79" t="s">
        <v>220</v>
      </c>
      <c r="R33" s="46"/>
      <c r="S33" s="46"/>
    </row>
    <row r="34" spans="2:19" x14ac:dyDescent="0.2">
      <c r="B34" s="51" t="s">
        <v>21</v>
      </c>
      <c r="C34" s="27">
        <v>3.2524999999999999</v>
      </c>
      <c r="D34" s="28">
        <v>1.7475000000000001</v>
      </c>
      <c r="E34" s="62">
        <v>5</v>
      </c>
      <c r="F34" s="27">
        <v>3.0249999999999999</v>
      </c>
      <c r="G34" s="30">
        <v>1.3049999999999999</v>
      </c>
      <c r="H34" s="30">
        <v>1.5225</v>
      </c>
      <c r="I34" s="31">
        <v>1.01</v>
      </c>
      <c r="J34" s="29">
        <v>6.8624999999999998</v>
      </c>
      <c r="K34" s="62">
        <v>2.5724999999999998</v>
      </c>
      <c r="L34" s="30">
        <v>1.2649999999999999</v>
      </c>
      <c r="M34" s="33">
        <v>0.98250000000000004</v>
      </c>
      <c r="N34" s="29">
        <v>4.82</v>
      </c>
      <c r="O34" s="29">
        <v>16.682500000000001</v>
      </c>
      <c r="P34" s="80">
        <v>78.75</v>
      </c>
      <c r="Q34" s="171">
        <f t="shared" ref="Q34:Q57" si="1">O34/O$56*100</f>
        <v>119.71654108360244</v>
      </c>
      <c r="R34" s="46"/>
    </row>
    <row r="35" spans="2:19" x14ac:dyDescent="0.2">
      <c r="B35" s="52" t="s">
        <v>57</v>
      </c>
      <c r="C35" s="19">
        <v>3.4775</v>
      </c>
      <c r="D35" s="20">
        <v>1.345</v>
      </c>
      <c r="E35" s="60">
        <v>4.8224999999999998</v>
      </c>
      <c r="F35" s="19">
        <v>2.8875000000000002</v>
      </c>
      <c r="G35" s="22">
        <v>1.3</v>
      </c>
      <c r="H35" s="22">
        <v>1.2675000000000001</v>
      </c>
      <c r="I35" s="23">
        <v>0.88</v>
      </c>
      <c r="J35" s="21">
        <v>6.335</v>
      </c>
      <c r="K35" s="60">
        <v>3.0775000000000001</v>
      </c>
      <c r="L35" s="22">
        <v>1.4824999999999999</v>
      </c>
      <c r="M35" s="25">
        <v>0.82250000000000001</v>
      </c>
      <c r="N35" s="21">
        <v>5.3825000000000003</v>
      </c>
      <c r="O35" s="21">
        <v>16.54</v>
      </c>
      <c r="P35" s="81">
        <v>76.25</v>
      </c>
      <c r="Q35" s="94">
        <f t="shared" si="1"/>
        <v>118.69393613204163</v>
      </c>
      <c r="R35" s="46"/>
    </row>
    <row r="36" spans="2:19" x14ac:dyDescent="0.2">
      <c r="B36" s="52" t="s">
        <v>56</v>
      </c>
      <c r="C36" s="19">
        <v>3.0175000000000001</v>
      </c>
      <c r="D36" s="20">
        <v>1.4</v>
      </c>
      <c r="E36" s="60">
        <v>4.4175000000000004</v>
      </c>
      <c r="F36" s="19">
        <v>3.0150000000000001</v>
      </c>
      <c r="G36" s="22">
        <v>1.3075000000000001</v>
      </c>
      <c r="H36" s="22">
        <v>1.4524999999999999</v>
      </c>
      <c r="I36" s="23">
        <v>1.0275000000000001</v>
      </c>
      <c r="J36" s="21">
        <v>6.8025000000000002</v>
      </c>
      <c r="K36" s="60">
        <v>3.0175000000000001</v>
      </c>
      <c r="L36" s="22">
        <v>1.4125000000000001</v>
      </c>
      <c r="M36" s="25">
        <v>0.88249999999999995</v>
      </c>
      <c r="N36" s="21">
        <v>5.3125</v>
      </c>
      <c r="O36" s="21">
        <v>16.532499999999999</v>
      </c>
      <c r="P36" s="81">
        <v>78.75</v>
      </c>
      <c r="Q36" s="94">
        <f t="shared" si="1"/>
        <v>118.64011481880156</v>
      </c>
      <c r="R36" s="46"/>
    </row>
    <row r="37" spans="2:19" x14ac:dyDescent="0.2">
      <c r="B37" s="52" t="s">
        <v>46</v>
      </c>
      <c r="C37" s="19">
        <v>2.7225000000000001</v>
      </c>
      <c r="D37" s="20">
        <v>1.52</v>
      </c>
      <c r="E37" s="60">
        <v>4.2424999999999997</v>
      </c>
      <c r="F37" s="19">
        <v>3.2725</v>
      </c>
      <c r="G37" s="22">
        <v>1.1325000000000001</v>
      </c>
      <c r="H37" s="22">
        <v>1.5249999999999999</v>
      </c>
      <c r="I37" s="23">
        <v>1.085</v>
      </c>
      <c r="J37" s="21">
        <v>7.0149999999999997</v>
      </c>
      <c r="K37" s="60">
        <v>2.64</v>
      </c>
      <c r="L37" s="22">
        <v>1.4375</v>
      </c>
      <c r="M37" s="25">
        <v>0.96400249999999998</v>
      </c>
      <c r="N37" s="21">
        <v>5.0415025</v>
      </c>
      <c r="O37" s="21">
        <v>16.2990025</v>
      </c>
      <c r="P37" s="81">
        <v>82.5</v>
      </c>
      <c r="Q37" s="94">
        <f t="shared" si="1"/>
        <v>116.96449587369932</v>
      </c>
      <c r="R37" s="46"/>
    </row>
    <row r="38" spans="2:19" x14ac:dyDescent="0.2">
      <c r="B38" s="52" t="s">
        <v>37</v>
      </c>
      <c r="C38" s="19">
        <v>3.2425000000000002</v>
      </c>
      <c r="D38" s="20">
        <v>1.4375</v>
      </c>
      <c r="E38" s="60">
        <v>4.68</v>
      </c>
      <c r="F38" s="19">
        <v>3.2725</v>
      </c>
      <c r="G38" s="22">
        <v>1.2</v>
      </c>
      <c r="H38" s="22">
        <v>1.2549999999999999</v>
      </c>
      <c r="I38" s="23">
        <v>0.93500000000000005</v>
      </c>
      <c r="J38" s="21">
        <v>6.6624999999999996</v>
      </c>
      <c r="K38" s="60">
        <v>2.3199999999999998</v>
      </c>
      <c r="L38" s="22">
        <v>1.2825</v>
      </c>
      <c r="M38" s="25">
        <v>0.93</v>
      </c>
      <c r="N38" s="21">
        <v>4.5324999999999998</v>
      </c>
      <c r="O38" s="21">
        <v>15.875</v>
      </c>
      <c r="P38" s="81">
        <v>72.5</v>
      </c>
      <c r="Q38" s="94">
        <f t="shared" si="1"/>
        <v>113.92177969142448</v>
      </c>
      <c r="R38" s="46"/>
    </row>
    <row r="39" spans="2:19" x14ac:dyDescent="0.2">
      <c r="B39" s="52" t="s">
        <v>40</v>
      </c>
      <c r="C39" s="19">
        <v>3.165</v>
      </c>
      <c r="D39" s="20">
        <v>1.47</v>
      </c>
      <c r="E39" s="60">
        <v>4.6349999999999998</v>
      </c>
      <c r="F39" s="19">
        <v>3.09</v>
      </c>
      <c r="G39" s="22">
        <v>1.2649999999999999</v>
      </c>
      <c r="H39" s="22">
        <v>1.1125</v>
      </c>
      <c r="I39" s="23">
        <v>0.85499999999999998</v>
      </c>
      <c r="J39" s="21">
        <v>6.3224999999999998</v>
      </c>
      <c r="K39" s="60">
        <v>2.71</v>
      </c>
      <c r="L39" s="22">
        <v>1.2675000000000001</v>
      </c>
      <c r="M39" s="25">
        <v>0.88500000000000001</v>
      </c>
      <c r="N39" s="21">
        <v>4.8624999999999998</v>
      </c>
      <c r="O39" s="21">
        <v>15.82</v>
      </c>
      <c r="P39" s="81">
        <v>77.5</v>
      </c>
      <c r="Q39" s="94">
        <f t="shared" si="1"/>
        <v>113.52709006099748</v>
      </c>
      <c r="R39" s="46"/>
    </row>
    <row r="40" spans="2:19" x14ac:dyDescent="0.2">
      <c r="B40" s="52" t="s">
        <v>55</v>
      </c>
      <c r="C40" s="19">
        <v>2.8725000000000001</v>
      </c>
      <c r="D40" s="20">
        <v>1.2175</v>
      </c>
      <c r="E40" s="60">
        <v>4.09</v>
      </c>
      <c r="F40" s="19">
        <v>3.1875</v>
      </c>
      <c r="G40" s="22">
        <v>1.4</v>
      </c>
      <c r="H40" s="22">
        <v>1.125</v>
      </c>
      <c r="I40" s="23">
        <v>0.94</v>
      </c>
      <c r="J40" s="21">
        <v>6.6524999999999999</v>
      </c>
      <c r="K40" s="60">
        <v>2.79</v>
      </c>
      <c r="L40" s="22">
        <v>1.415</v>
      </c>
      <c r="M40" s="25">
        <v>0.79749999999999999</v>
      </c>
      <c r="N40" s="21">
        <v>5.0025000000000004</v>
      </c>
      <c r="O40" s="21">
        <v>15.744999999999999</v>
      </c>
      <c r="P40" s="81">
        <v>88.75</v>
      </c>
      <c r="Q40" s="94">
        <f t="shared" si="1"/>
        <v>112.98887692859705</v>
      </c>
      <c r="R40" s="46"/>
    </row>
    <row r="41" spans="2:19" x14ac:dyDescent="0.2">
      <c r="B41" s="52" t="s">
        <v>22</v>
      </c>
      <c r="C41" s="19">
        <v>3.16</v>
      </c>
      <c r="D41" s="20">
        <v>1.3774999999999999</v>
      </c>
      <c r="E41" s="60">
        <v>4.5374999999999996</v>
      </c>
      <c r="F41" s="19">
        <v>2.88</v>
      </c>
      <c r="G41" s="22">
        <v>1.2625</v>
      </c>
      <c r="H41" s="22">
        <v>1.23</v>
      </c>
      <c r="I41" s="23">
        <v>0.93</v>
      </c>
      <c r="J41" s="21">
        <v>6.3025000000000002</v>
      </c>
      <c r="K41" s="60">
        <v>2.4575</v>
      </c>
      <c r="L41" s="22">
        <v>1.415</v>
      </c>
      <c r="M41" s="25">
        <v>0.9425</v>
      </c>
      <c r="N41" s="21">
        <v>4.8150000000000004</v>
      </c>
      <c r="O41" s="21">
        <v>15.654999999999999</v>
      </c>
      <c r="P41" s="81">
        <v>63.75</v>
      </c>
      <c r="Q41" s="94">
        <f t="shared" si="1"/>
        <v>112.34302116971652</v>
      </c>
      <c r="R41" s="46"/>
    </row>
    <row r="42" spans="2:19" x14ac:dyDescent="0.2">
      <c r="B42" s="52" t="s">
        <v>53</v>
      </c>
      <c r="C42" s="19">
        <v>3.15</v>
      </c>
      <c r="D42" s="20">
        <v>1.25</v>
      </c>
      <c r="E42" s="60">
        <v>4.4000000000000004</v>
      </c>
      <c r="F42" s="19">
        <v>3.0474999999999999</v>
      </c>
      <c r="G42" s="22">
        <v>1.1425000000000001</v>
      </c>
      <c r="H42" s="22">
        <v>1.1100000000000001</v>
      </c>
      <c r="I42" s="23">
        <v>0.97250000000000003</v>
      </c>
      <c r="J42" s="21">
        <v>6.2725</v>
      </c>
      <c r="K42" s="60">
        <v>2.9725000000000001</v>
      </c>
      <c r="L42" s="22">
        <v>1.2524999999999999</v>
      </c>
      <c r="M42" s="25">
        <v>0.625</v>
      </c>
      <c r="N42" s="21">
        <v>4.8499999999999996</v>
      </c>
      <c r="O42" s="21">
        <v>15.522500000000001</v>
      </c>
      <c r="P42" s="81">
        <v>58.75</v>
      </c>
      <c r="Q42" s="94">
        <f t="shared" si="1"/>
        <v>111.39217796914245</v>
      </c>
      <c r="R42" s="46"/>
    </row>
    <row r="43" spans="2:19" x14ac:dyDescent="0.2">
      <c r="B43" s="52" t="s">
        <v>3</v>
      </c>
      <c r="C43" s="19">
        <v>3.0325000000000002</v>
      </c>
      <c r="D43" s="20">
        <v>1.6625000000000001</v>
      </c>
      <c r="E43" s="60">
        <v>4.6950000000000003</v>
      </c>
      <c r="F43" s="19">
        <v>2.98</v>
      </c>
      <c r="G43" s="22">
        <v>0.86250000000000004</v>
      </c>
      <c r="H43" s="22">
        <v>1.2625</v>
      </c>
      <c r="I43" s="23">
        <v>0.92</v>
      </c>
      <c r="J43" s="21">
        <v>6.0250000000000004</v>
      </c>
      <c r="K43" s="60">
        <v>2.73</v>
      </c>
      <c r="L43" s="22">
        <v>1.2224999999999999</v>
      </c>
      <c r="M43" s="25">
        <v>0.79500000000000004</v>
      </c>
      <c r="N43" s="21">
        <v>4.7474999999999996</v>
      </c>
      <c r="O43" s="21">
        <v>15.467499999999999</v>
      </c>
      <c r="P43" s="81">
        <v>42.5</v>
      </c>
      <c r="Q43" s="94">
        <f t="shared" si="1"/>
        <v>110.99748833871546</v>
      </c>
      <c r="R43" s="46"/>
    </row>
    <row r="44" spans="2:19" x14ac:dyDescent="0.2">
      <c r="B44" s="52" t="s">
        <v>36</v>
      </c>
      <c r="C44" s="19">
        <v>2.6749999999999998</v>
      </c>
      <c r="D44" s="20">
        <v>1.2775000000000001</v>
      </c>
      <c r="E44" s="60">
        <v>3.9525000000000001</v>
      </c>
      <c r="F44" s="19">
        <v>3.105</v>
      </c>
      <c r="G44" s="22">
        <v>1.2050000000000001</v>
      </c>
      <c r="H44" s="22">
        <v>1.3</v>
      </c>
      <c r="I44" s="23">
        <v>0.81</v>
      </c>
      <c r="J44" s="21">
        <v>6.42</v>
      </c>
      <c r="K44" s="60">
        <v>3.0874999999999999</v>
      </c>
      <c r="L44" s="22">
        <v>1.1274999999999999</v>
      </c>
      <c r="M44" s="25">
        <v>0.87250000000000005</v>
      </c>
      <c r="N44" s="21">
        <v>5.0875000000000004</v>
      </c>
      <c r="O44" s="21">
        <v>15.46</v>
      </c>
      <c r="P44" s="81">
        <v>77.5</v>
      </c>
      <c r="Q44" s="94">
        <f t="shared" si="1"/>
        <v>110.94366702547542</v>
      </c>
      <c r="R44" s="46"/>
    </row>
    <row r="45" spans="2:19" x14ac:dyDescent="0.2">
      <c r="B45" s="52" t="s">
        <v>59</v>
      </c>
      <c r="C45" s="19">
        <v>3.0975000000000001</v>
      </c>
      <c r="D45" s="20">
        <v>1.5649999999999999</v>
      </c>
      <c r="E45" s="60">
        <v>4.6624999999999996</v>
      </c>
      <c r="F45" s="19">
        <v>2.8475000000000001</v>
      </c>
      <c r="G45" s="22">
        <v>1.2725</v>
      </c>
      <c r="H45" s="22">
        <v>1.3274999999999999</v>
      </c>
      <c r="I45" s="23">
        <v>0.90749999999999997</v>
      </c>
      <c r="J45" s="21">
        <v>6.3550000000000004</v>
      </c>
      <c r="K45" s="60">
        <v>2.5274999999999999</v>
      </c>
      <c r="L45" s="22">
        <v>1.17</v>
      </c>
      <c r="M45" s="25">
        <v>0.74</v>
      </c>
      <c r="N45" s="21">
        <v>4.4375</v>
      </c>
      <c r="O45" s="21">
        <v>15.455</v>
      </c>
      <c r="P45" s="81">
        <v>53.75</v>
      </c>
      <c r="Q45" s="94">
        <f t="shared" si="1"/>
        <v>110.90778614998204</v>
      </c>
      <c r="R45" s="46"/>
    </row>
    <row r="46" spans="2:19" x14ac:dyDescent="0.2">
      <c r="B46" s="52" t="s">
        <v>15</v>
      </c>
      <c r="C46" s="19">
        <v>2.87</v>
      </c>
      <c r="D46" s="20">
        <v>1.2749999999999999</v>
      </c>
      <c r="E46" s="60">
        <v>4.1449999999999996</v>
      </c>
      <c r="F46" s="19">
        <v>3.17</v>
      </c>
      <c r="G46" s="22">
        <v>1.2224999999999999</v>
      </c>
      <c r="H46" s="22">
        <v>1.3725000000000001</v>
      </c>
      <c r="I46" s="23">
        <v>0.9</v>
      </c>
      <c r="J46" s="21">
        <v>6.665</v>
      </c>
      <c r="K46" s="60">
        <v>2.4750000000000001</v>
      </c>
      <c r="L46" s="22">
        <v>1.1425000000000001</v>
      </c>
      <c r="M46" s="25">
        <v>0.87250000000000005</v>
      </c>
      <c r="N46" s="21">
        <v>4.49</v>
      </c>
      <c r="O46" s="21">
        <v>15.3</v>
      </c>
      <c r="P46" s="81">
        <v>76.25</v>
      </c>
      <c r="Q46" s="94">
        <f t="shared" si="1"/>
        <v>109.79547900968785</v>
      </c>
      <c r="R46" s="46"/>
    </row>
    <row r="47" spans="2:19" x14ac:dyDescent="0.2">
      <c r="B47" s="52" t="s">
        <v>20</v>
      </c>
      <c r="C47" s="19">
        <v>2.5550000000000002</v>
      </c>
      <c r="D47" s="20">
        <v>1.415</v>
      </c>
      <c r="E47" s="60">
        <v>3.97</v>
      </c>
      <c r="F47" s="19">
        <v>2.875</v>
      </c>
      <c r="G47" s="22">
        <v>1.2</v>
      </c>
      <c r="H47" s="22">
        <v>1.2224999999999999</v>
      </c>
      <c r="I47" s="23">
        <v>0.98250000000000004</v>
      </c>
      <c r="J47" s="21">
        <v>6.28</v>
      </c>
      <c r="K47" s="60">
        <v>2.8224999999999998</v>
      </c>
      <c r="L47" s="22">
        <v>1.2575000000000001</v>
      </c>
      <c r="M47" s="25">
        <v>0.86750000000000005</v>
      </c>
      <c r="N47" s="21">
        <v>4.9474999999999998</v>
      </c>
      <c r="O47" s="21">
        <v>15.1975</v>
      </c>
      <c r="P47" s="81">
        <v>75</v>
      </c>
      <c r="Q47" s="94">
        <f t="shared" si="1"/>
        <v>109.05992106207391</v>
      </c>
      <c r="R47" s="46"/>
    </row>
    <row r="48" spans="2:19" x14ac:dyDescent="0.2">
      <c r="B48" s="52" t="s">
        <v>45</v>
      </c>
      <c r="C48" s="19">
        <v>2.6875</v>
      </c>
      <c r="D48" s="20">
        <v>1.4475</v>
      </c>
      <c r="E48" s="60">
        <v>4.1349999999999998</v>
      </c>
      <c r="F48" s="19">
        <v>3.1175000000000002</v>
      </c>
      <c r="G48" s="22">
        <v>1.2250000000000001</v>
      </c>
      <c r="H48" s="22">
        <v>1.2825</v>
      </c>
      <c r="I48" s="23">
        <v>1.0075000000000001</v>
      </c>
      <c r="J48" s="21">
        <v>6.6325000000000003</v>
      </c>
      <c r="K48" s="60">
        <v>2.5099999999999998</v>
      </c>
      <c r="L48" s="22">
        <v>0.92749999999999999</v>
      </c>
      <c r="M48" s="25">
        <v>0.93</v>
      </c>
      <c r="N48" s="21">
        <v>4.3674999999999997</v>
      </c>
      <c r="O48" s="21">
        <v>15.135</v>
      </c>
      <c r="P48" s="81">
        <v>82.5</v>
      </c>
      <c r="Q48" s="94">
        <f t="shared" si="1"/>
        <v>108.61141011840689</v>
      </c>
      <c r="R48" s="46"/>
    </row>
    <row r="49" spans="2:20" x14ac:dyDescent="0.2">
      <c r="B49" s="52" t="s">
        <v>47</v>
      </c>
      <c r="C49" s="19">
        <v>2.6475</v>
      </c>
      <c r="D49" s="20">
        <v>1.3825000000000001</v>
      </c>
      <c r="E49" s="60">
        <v>4.03</v>
      </c>
      <c r="F49" s="19">
        <v>3.2825000000000002</v>
      </c>
      <c r="G49" s="22">
        <v>1.175</v>
      </c>
      <c r="H49" s="22">
        <v>1.21</v>
      </c>
      <c r="I49" s="23">
        <v>0.97250000000000003</v>
      </c>
      <c r="J49" s="21">
        <v>6.64</v>
      </c>
      <c r="K49" s="60">
        <v>2.2749999999999999</v>
      </c>
      <c r="L49" s="22">
        <v>1.2649999999999999</v>
      </c>
      <c r="M49" s="25">
        <v>0.90749999999999997</v>
      </c>
      <c r="N49" s="21">
        <v>4.4474999999999998</v>
      </c>
      <c r="O49" s="21">
        <v>15.1175</v>
      </c>
      <c r="P49" s="81">
        <v>81.25</v>
      </c>
      <c r="Q49" s="94">
        <f t="shared" si="1"/>
        <v>108.48582705418011</v>
      </c>
      <c r="R49" s="46"/>
    </row>
    <row r="50" spans="2:20" x14ac:dyDescent="0.2">
      <c r="B50" s="52" t="s">
        <v>26</v>
      </c>
      <c r="C50" s="19">
        <v>2.8525</v>
      </c>
      <c r="D50" s="20">
        <v>1.44</v>
      </c>
      <c r="E50" s="60">
        <v>4.2925000000000004</v>
      </c>
      <c r="F50" s="19">
        <v>2.9275000000000002</v>
      </c>
      <c r="G50" s="22">
        <v>1.2575000000000001</v>
      </c>
      <c r="H50" s="22">
        <v>1.25</v>
      </c>
      <c r="I50" s="23">
        <v>0.94</v>
      </c>
      <c r="J50" s="21">
        <v>6.375</v>
      </c>
      <c r="K50" s="60">
        <v>2.4725000000000001</v>
      </c>
      <c r="L50" s="22">
        <v>0.87250000000000005</v>
      </c>
      <c r="M50" s="25">
        <v>0.98750000000000004</v>
      </c>
      <c r="N50" s="21">
        <v>4.3324999999999996</v>
      </c>
      <c r="O50" s="21">
        <v>15</v>
      </c>
      <c r="P50" s="81">
        <v>76.25</v>
      </c>
      <c r="Q50" s="94">
        <f t="shared" si="1"/>
        <v>107.64262648008611</v>
      </c>
      <c r="R50" s="46"/>
    </row>
    <row r="51" spans="2:20" x14ac:dyDescent="0.2">
      <c r="B51" s="52" t="s">
        <v>58</v>
      </c>
      <c r="C51" s="19">
        <v>2.9975000000000001</v>
      </c>
      <c r="D51" s="20">
        <v>1.335</v>
      </c>
      <c r="E51" s="60">
        <v>4.3324999999999996</v>
      </c>
      <c r="F51" s="19">
        <v>2.84</v>
      </c>
      <c r="G51" s="22">
        <v>1.1274999999999999</v>
      </c>
      <c r="H51" s="22">
        <v>1.3774999999999999</v>
      </c>
      <c r="I51" s="23">
        <v>0.89500000000000002</v>
      </c>
      <c r="J51" s="21">
        <v>6.24</v>
      </c>
      <c r="K51" s="60">
        <v>2.2075</v>
      </c>
      <c r="L51" s="22">
        <v>1.3</v>
      </c>
      <c r="M51" s="25">
        <v>0.89500000000000002</v>
      </c>
      <c r="N51" s="21">
        <v>4.4024999999999999</v>
      </c>
      <c r="O51" s="21">
        <v>14.975</v>
      </c>
      <c r="P51" s="81">
        <v>65</v>
      </c>
      <c r="Q51" s="94">
        <f t="shared" si="1"/>
        <v>107.4632221026193</v>
      </c>
      <c r="R51" s="46"/>
    </row>
    <row r="52" spans="2:20" x14ac:dyDescent="0.2">
      <c r="B52" s="52" t="s">
        <v>23</v>
      </c>
      <c r="C52" s="19">
        <v>2.5299999999999998</v>
      </c>
      <c r="D52" s="20">
        <v>1.2849999999999999</v>
      </c>
      <c r="E52" s="60">
        <v>3.8149999999999999</v>
      </c>
      <c r="F52" s="19">
        <v>2.9750000000000001</v>
      </c>
      <c r="G52" s="22">
        <v>1.1174999999999999</v>
      </c>
      <c r="H52" s="22">
        <v>1.28</v>
      </c>
      <c r="I52" s="23">
        <v>0.8125</v>
      </c>
      <c r="J52" s="21">
        <v>6.1849999999999996</v>
      </c>
      <c r="K52" s="60">
        <v>2.71</v>
      </c>
      <c r="L52" s="22">
        <v>1.28</v>
      </c>
      <c r="M52" s="25">
        <v>0.80249999999999999</v>
      </c>
      <c r="N52" s="21">
        <v>4.7925000000000004</v>
      </c>
      <c r="O52" s="21">
        <v>14.7925</v>
      </c>
      <c r="P52" s="81">
        <v>67.5</v>
      </c>
      <c r="Q52" s="94">
        <f t="shared" si="1"/>
        <v>106.15357014711159</v>
      </c>
      <c r="R52" s="46"/>
    </row>
    <row r="53" spans="2:20" x14ac:dyDescent="0.2">
      <c r="B53" s="52" t="s">
        <v>10</v>
      </c>
      <c r="C53" s="19">
        <v>2.7524999999999999</v>
      </c>
      <c r="D53" s="20">
        <v>1.2725</v>
      </c>
      <c r="E53" s="60">
        <v>4.0250000000000004</v>
      </c>
      <c r="F53" s="19">
        <v>3.0024999999999999</v>
      </c>
      <c r="G53" s="22">
        <v>1.1850000000000001</v>
      </c>
      <c r="H53" s="22">
        <v>1.24</v>
      </c>
      <c r="I53" s="23">
        <v>0.92500000000000004</v>
      </c>
      <c r="J53" s="21">
        <v>6.3525</v>
      </c>
      <c r="K53" s="60">
        <v>2.69</v>
      </c>
      <c r="L53" s="22">
        <v>0.88500000000000001</v>
      </c>
      <c r="M53" s="25">
        <v>0.82250000000000001</v>
      </c>
      <c r="N53" s="21">
        <v>4.3975</v>
      </c>
      <c r="O53" s="21">
        <v>14.775</v>
      </c>
      <c r="P53" s="81">
        <v>65</v>
      </c>
      <c r="Q53" s="94">
        <f t="shared" si="1"/>
        <v>106.02798708288481</v>
      </c>
      <c r="R53" s="46"/>
    </row>
    <row r="54" spans="2:20" x14ac:dyDescent="0.2">
      <c r="B54" s="52" t="s">
        <v>25</v>
      </c>
      <c r="C54" s="19">
        <v>2.5625</v>
      </c>
      <c r="D54" s="20">
        <v>1.1625000000000001</v>
      </c>
      <c r="E54" s="60">
        <v>3.7250000000000001</v>
      </c>
      <c r="F54" s="19">
        <v>3.1074999999999999</v>
      </c>
      <c r="G54" s="22">
        <v>1.1599999999999999</v>
      </c>
      <c r="H54" s="22">
        <v>1.3425</v>
      </c>
      <c r="I54" s="23">
        <v>0.93500000000000005</v>
      </c>
      <c r="J54" s="21">
        <v>6.5449999999999999</v>
      </c>
      <c r="K54" s="60">
        <v>2.2475000000000001</v>
      </c>
      <c r="L54" s="22">
        <v>1.0900000000000001</v>
      </c>
      <c r="M54" s="25">
        <v>0.86499999999999999</v>
      </c>
      <c r="N54" s="21">
        <v>4.2024999999999997</v>
      </c>
      <c r="O54" s="21">
        <v>14.4725</v>
      </c>
      <c r="P54" s="81">
        <v>68.75</v>
      </c>
      <c r="Q54" s="94">
        <f t="shared" si="1"/>
        <v>103.85719411553642</v>
      </c>
      <c r="R54" s="46"/>
    </row>
    <row r="55" spans="2:20" x14ac:dyDescent="0.2">
      <c r="B55" s="52" t="s">
        <v>5</v>
      </c>
      <c r="C55" s="19">
        <v>2.7225000000000001</v>
      </c>
      <c r="D55" s="20">
        <v>1.47</v>
      </c>
      <c r="E55" s="60">
        <v>4.1924999999999999</v>
      </c>
      <c r="F55" s="19">
        <v>2.6724999999999999</v>
      </c>
      <c r="G55" s="22">
        <v>1.125</v>
      </c>
      <c r="H55" s="22">
        <v>1.2775000000000001</v>
      </c>
      <c r="I55" s="23">
        <v>0.91249999999999998</v>
      </c>
      <c r="J55" s="21">
        <v>5.9874999999999998</v>
      </c>
      <c r="K55" s="60">
        <v>2.31</v>
      </c>
      <c r="L55" s="22">
        <v>1.115</v>
      </c>
      <c r="M55" s="25">
        <v>0.62749999999999995</v>
      </c>
      <c r="N55" s="21">
        <v>4.0525000000000002</v>
      </c>
      <c r="O55" s="21">
        <v>14.2325</v>
      </c>
      <c r="P55" s="81">
        <v>40</v>
      </c>
      <c r="Q55" s="94">
        <f t="shared" si="1"/>
        <v>102.13491209185503</v>
      </c>
      <c r="R55" s="46"/>
    </row>
    <row r="56" spans="2:20" x14ac:dyDescent="0.2">
      <c r="B56" s="52" t="s">
        <v>7</v>
      </c>
      <c r="C56" s="19">
        <v>2.5074999999999998</v>
      </c>
      <c r="D56" s="20">
        <v>1.17</v>
      </c>
      <c r="E56" s="60">
        <v>3.6775000000000002</v>
      </c>
      <c r="F56" s="19">
        <v>2.9525000000000001</v>
      </c>
      <c r="G56" s="22">
        <v>1.0475000000000001</v>
      </c>
      <c r="H56" s="22">
        <v>1.135</v>
      </c>
      <c r="I56" s="23">
        <v>0.83750000000000002</v>
      </c>
      <c r="J56" s="21">
        <v>5.9725000000000001</v>
      </c>
      <c r="K56" s="60">
        <v>2.4849999999999999</v>
      </c>
      <c r="L56" s="22">
        <v>0.98250000000000004</v>
      </c>
      <c r="M56" s="25">
        <v>0.8175</v>
      </c>
      <c r="N56" s="21">
        <v>4.2850000000000001</v>
      </c>
      <c r="O56" s="21">
        <v>13.935</v>
      </c>
      <c r="P56" s="81">
        <v>71.25</v>
      </c>
      <c r="Q56" s="94">
        <f t="shared" si="1"/>
        <v>100</v>
      </c>
      <c r="R56" s="46"/>
    </row>
    <row r="57" spans="2:20" x14ac:dyDescent="0.2">
      <c r="B57" s="52" t="s">
        <v>54</v>
      </c>
      <c r="C57" s="19">
        <v>2.4575</v>
      </c>
      <c r="D57" s="20">
        <v>1.2224999999999999</v>
      </c>
      <c r="E57" s="60">
        <v>3.68</v>
      </c>
      <c r="F57" s="19">
        <v>2.2574999999999998</v>
      </c>
      <c r="G57" s="22">
        <v>0.51500000000000001</v>
      </c>
      <c r="H57" s="22">
        <v>0.72750000000000004</v>
      </c>
      <c r="I57" s="23">
        <v>0</v>
      </c>
      <c r="J57" s="21">
        <v>3.5</v>
      </c>
      <c r="K57" s="60">
        <v>2.6949999999999998</v>
      </c>
      <c r="L57" s="22">
        <v>1.2475000000000001</v>
      </c>
      <c r="M57" s="25">
        <v>0.81499999999999995</v>
      </c>
      <c r="N57" s="21">
        <v>4.7575000000000003</v>
      </c>
      <c r="O57" s="21">
        <v>11.9375</v>
      </c>
      <c r="P57" s="81">
        <v>21.25</v>
      </c>
      <c r="Q57" s="94">
        <f t="shared" si="1"/>
        <v>85.665590240401869</v>
      </c>
      <c r="R57" s="46"/>
    </row>
    <row r="58" spans="2:20" x14ac:dyDescent="0.2">
      <c r="B58" s="52"/>
      <c r="C58" s="19"/>
      <c r="D58" s="20"/>
      <c r="E58" s="60"/>
      <c r="F58" s="19"/>
      <c r="G58" s="22"/>
      <c r="H58" s="22"/>
      <c r="I58" s="23"/>
      <c r="J58" s="21"/>
      <c r="K58" s="60"/>
      <c r="L58" s="22"/>
      <c r="M58" s="25"/>
      <c r="N58" s="21"/>
      <c r="O58" s="21"/>
      <c r="P58" s="21"/>
      <c r="Q58" s="203"/>
      <c r="R58" s="46"/>
      <c r="S58" s="46"/>
      <c r="T58" s="46"/>
    </row>
    <row r="59" spans="2:20" x14ac:dyDescent="0.2">
      <c r="B59" s="52" t="s">
        <v>11</v>
      </c>
      <c r="C59" s="53">
        <v>2.8753129999999998</v>
      </c>
      <c r="D59" s="54">
        <v>1.381146</v>
      </c>
      <c r="E59" s="77">
        <v>4.2564580000000003</v>
      </c>
      <c r="F59" s="19">
        <v>2.99125</v>
      </c>
      <c r="G59" s="22">
        <v>1.1671879999999999</v>
      </c>
      <c r="H59" s="22">
        <v>1.2586459999999999</v>
      </c>
      <c r="I59" s="23">
        <v>0.89135399999999998</v>
      </c>
      <c r="J59" s="21">
        <v>6.3084379999999998</v>
      </c>
      <c r="K59" s="60">
        <v>2.616771</v>
      </c>
      <c r="L59" s="22">
        <v>1.213125</v>
      </c>
      <c r="M59" s="25">
        <v>0.85204199999999997</v>
      </c>
      <c r="N59" s="21">
        <v>4.6819379999999997</v>
      </c>
      <c r="O59" s="21">
        <v>15.246829999999999</v>
      </c>
      <c r="P59" s="81">
        <v>68.385419999999996</v>
      </c>
      <c r="Q59" s="195"/>
      <c r="R59" s="46"/>
      <c r="S59" s="46"/>
      <c r="T59" s="46"/>
    </row>
    <row r="60" spans="2:20" x14ac:dyDescent="0.2">
      <c r="B60" s="52" t="s">
        <v>12</v>
      </c>
      <c r="C60" s="53">
        <v>0.75190000000000001</v>
      </c>
      <c r="D60" s="54">
        <v>0.38940000000000002</v>
      </c>
      <c r="E60" s="77">
        <v>0.94689999999999996</v>
      </c>
      <c r="F60" s="19">
        <v>0.60809999999999997</v>
      </c>
      <c r="G60" s="22">
        <v>0.18770000000000001</v>
      </c>
      <c r="H60" s="22">
        <v>0.25009999999999999</v>
      </c>
      <c r="I60" s="23">
        <v>0.14979999999999999</v>
      </c>
      <c r="J60" s="21">
        <v>0.79330000000000001</v>
      </c>
      <c r="K60" s="60">
        <v>0.82789999999999997</v>
      </c>
      <c r="L60" s="22">
        <v>0.4118</v>
      </c>
      <c r="M60" s="25">
        <v>0.15429999999999999</v>
      </c>
      <c r="N60" s="21">
        <v>0.99819999999999998</v>
      </c>
      <c r="O60" s="21">
        <v>1.9849000000000001</v>
      </c>
      <c r="P60" s="81">
        <v>17.664999999999999</v>
      </c>
      <c r="Q60" s="94"/>
      <c r="R60" s="46"/>
      <c r="S60" s="46"/>
      <c r="T60" s="46"/>
    </row>
    <row r="61" spans="2:20" ht="10.5" thickBot="1" x14ac:dyDescent="0.25">
      <c r="B61" s="55" t="s">
        <v>13</v>
      </c>
      <c r="C61" s="56">
        <v>18.537929999999999</v>
      </c>
      <c r="D61" s="57">
        <v>19.988199999999999</v>
      </c>
      <c r="E61" s="78">
        <v>15.7697</v>
      </c>
      <c r="F61" s="103">
        <v>14.41198</v>
      </c>
      <c r="G61" s="104">
        <v>11.398440000000001</v>
      </c>
      <c r="H61" s="104">
        <v>14.084630000000001</v>
      </c>
      <c r="I61" s="105">
        <v>11.916829999999999</v>
      </c>
      <c r="J61" s="106">
        <v>8.9142299999999999</v>
      </c>
      <c r="K61" s="108">
        <v>22.428049999999999</v>
      </c>
      <c r="L61" s="104">
        <v>24.062059999999999</v>
      </c>
      <c r="M61" s="109">
        <v>12.84099</v>
      </c>
      <c r="N61" s="106">
        <v>15.11356</v>
      </c>
      <c r="O61" s="106">
        <v>9.2285920000000008</v>
      </c>
      <c r="P61" s="106">
        <v>18.311610000000002</v>
      </c>
      <c r="Q61" s="106"/>
      <c r="R61" s="46"/>
      <c r="S61" s="46"/>
      <c r="T61" s="46"/>
    </row>
    <row r="62" spans="2:20" ht="11.25" customHeight="1" thickBot="1" x14ac:dyDescent="0.25">
      <c r="B62" s="311" t="s">
        <v>233</v>
      </c>
      <c r="C62" s="312"/>
      <c r="D62" s="312"/>
      <c r="E62" s="312"/>
      <c r="F62" s="312"/>
      <c r="G62" s="312"/>
      <c r="H62" s="312"/>
      <c r="I62" s="312"/>
      <c r="J62" s="312"/>
      <c r="K62" s="312"/>
      <c r="L62" s="312"/>
      <c r="M62" s="312"/>
      <c r="N62" s="312"/>
      <c r="O62" s="312"/>
      <c r="P62" s="312"/>
      <c r="Q62" s="313"/>
    </row>
    <row r="63" spans="2:20" x14ac:dyDescent="0.2">
      <c r="C63" s="135"/>
      <c r="D63" s="135"/>
      <c r="E63" s="135"/>
      <c r="F63" s="129"/>
      <c r="G63" s="129"/>
      <c r="H63" s="129"/>
      <c r="I63" s="129"/>
      <c r="J63" s="129"/>
      <c r="K63" s="129"/>
      <c r="L63" s="129"/>
      <c r="M63" s="129"/>
      <c r="N63" s="129"/>
      <c r="O63" s="129"/>
      <c r="P63" s="129"/>
      <c r="R63" s="46"/>
      <c r="S63" s="46"/>
      <c r="T63" s="46"/>
    </row>
  </sheetData>
  <sortState xmlns:xlrd2="http://schemas.microsoft.com/office/spreadsheetml/2017/richdata2" ref="B2:AM25">
    <sortCondition descending="1" ref="W2:W25"/>
  </sortState>
  <mergeCells count="2">
    <mergeCell ref="B62:Q62"/>
    <mergeCell ref="B30:AM30"/>
  </mergeCells>
  <conditionalFormatting sqref="X2:AJ25">
    <cfRule type="colorScale" priority="3">
      <colorScale>
        <cfvo type="min"/>
        <cfvo type="max"/>
        <color theme="9"/>
        <color rgb="FF63BE7B"/>
      </colorScale>
    </cfRule>
  </conditionalFormatting>
  <conditionalFormatting sqref="AK2:AK25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L2:AL25">
    <cfRule type="colorScale" priority="1">
      <colorScale>
        <cfvo type="min"/>
        <cfvo type="percentile" val="50"/>
        <cfvo type="max"/>
        <color rgb="FF00B050"/>
        <color rgb="FF92D050"/>
        <color rgb="FFFF66FF"/>
      </colorScale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1:AM33"/>
  <sheetViews>
    <sheetView workbookViewId="0">
      <selection activeCell="AD35" sqref="AD35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7" width="7.7265625" style="46" customWidth="1"/>
    <col min="18" max="21" width="7.7265625" style="9" customWidth="1"/>
    <col min="22" max="22" width="8.453125" style="9" customWidth="1"/>
    <col min="23" max="50" width="7.7265625" style="9" customWidth="1"/>
    <col min="51" max="257" width="9.1796875" style="9"/>
    <col min="258" max="258" width="3.7265625" style="9" customWidth="1"/>
    <col min="259" max="259" width="30.7265625" style="9" customWidth="1"/>
    <col min="260" max="279" width="6.7265625" style="9" customWidth="1"/>
    <col min="280" max="286" width="5.7265625" style="9" customWidth="1"/>
    <col min="287" max="513" width="9.1796875" style="9"/>
    <col min="514" max="514" width="3.7265625" style="9" customWidth="1"/>
    <col min="515" max="515" width="30.7265625" style="9" customWidth="1"/>
    <col min="516" max="535" width="6.7265625" style="9" customWidth="1"/>
    <col min="536" max="542" width="5.7265625" style="9" customWidth="1"/>
    <col min="543" max="769" width="9.1796875" style="9"/>
    <col min="770" max="770" width="3.7265625" style="9" customWidth="1"/>
    <col min="771" max="771" width="30.7265625" style="9" customWidth="1"/>
    <col min="772" max="791" width="6.7265625" style="9" customWidth="1"/>
    <col min="792" max="798" width="5.7265625" style="9" customWidth="1"/>
    <col min="799" max="1025" width="9.1796875" style="9"/>
    <col min="1026" max="1026" width="3.7265625" style="9" customWidth="1"/>
    <col min="1027" max="1027" width="30.7265625" style="9" customWidth="1"/>
    <col min="1028" max="1047" width="6.7265625" style="9" customWidth="1"/>
    <col min="1048" max="1054" width="5.7265625" style="9" customWidth="1"/>
    <col min="1055" max="1281" width="9.1796875" style="9"/>
    <col min="1282" max="1282" width="3.7265625" style="9" customWidth="1"/>
    <col min="1283" max="1283" width="30.7265625" style="9" customWidth="1"/>
    <col min="1284" max="1303" width="6.7265625" style="9" customWidth="1"/>
    <col min="1304" max="1310" width="5.7265625" style="9" customWidth="1"/>
    <col min="1311" max="1537" width="9.1796875" style="9"/>
    <col min="1538" max="1538" width="3.7265625" style="9" customWidth="1"/>
    <col min="1539" max="1539" width="30.7265625" style="9" customWidth="1"/>
    <col min="1540" max="1559" width="6.7265625" style="9" customWidth="1"/>
    <col min="1560" max="1566" width="5.7265625" style="9" customWidth="1"/>
    <col min="1567" max="1793" width="9.1796875" style="9"/>
    <col min="1794" max="1794" width="3.7265625" style="9" customWidth="1"/>
    <col min="1795" max="1795" width="30.7265625" style="9" customWidth="1"/>
    <col min="1796" max="1815" width="6.7265625" style="9" customWidth="1"/>
    <col min="1816" max="1822" width="5.7265625" style="9" customWidth="1"/>
    <col min="1823" max="2049" width="9.1796875" style="9"/>
    <col min="2050" max="2050" width="3.7265625" style="9" customWidth="1"/>
    <col min="2051" max="2051" width="30.7265625" style="9" customWidth="1"/>
    <col min="2052" max="2071" width="6.7265625" style="9" customWidth="1"/>
    <col min="2072" max="2078" width="5.7265625" style="9" customWidth="1"/>
    <col min="2079" max="2305" width="9.1796875" style="9"/>
    <col min="2306" max="2306" width="3.7265625" style="9" customWidth="1"/>
    <col min="2307" max="2307" width="30.7265625" style="9" customWidth="1"/>
    <col min="2308" max="2327" width="6.7265625" style="9" customWidth="1"/>
    <col min="2328" max="2334" width="5.7265625" style="9" customWidth="1"/>
    <col min="2335" max="2561" width="9.1796875" style="9"/>
    <col min="2562" max="2562" width="3.7265625" style="9" customWidth="1"/>
    <col min="2563" max="2563" width="30.7265625" style="9" customWidth="1"/>
    <col min="2564" max="2583" width="6.7265625" style="9" customWidth="1"/>
    <col min="2584" max="2590" width="5.7265625" style="9" customWidth="1"/>
    <col min="2591" max="2817" width="9.1796875" style="9"/>
    <col min="2818" max="2818" width="3.7265625" style="9" customWidth="1"/>
    <col min="2819" max="2819" width="30.7265625" style="9" customWidth="1"/>
    <col min="2820" max="2839" width="6.7265625" style="9" customWidth="1"/>
    <col min="2840" max="2846" width="5.7265625" style="9" customWidth="1"/>
    <col min="2847" max="3073" width="9.1796875" style="9"/>
    <col min="3074" max="3074" width="3.7265625" style="9" customWidth="1"/>
    <col min="3075" max="3075" width="30.7265625" style="9" customWidth="1"/>
    <col min="3076" max="3095" width="6.7265625" style="9" customWidth="1"/>
    <col min="3096" max="3102" width="5.7265625" style="9" customWidth="1"/>
    <col min="3103" max="3329" width="9.1796875" style="9"/>
    <col min="3330" max="3330" width="3.7265625" style="9" customWidth="1"/>
    <col min="3331" max="3331" width="30.7265625" style="9" customWidth="1"/>
    <col min="3332" max="3351" width="6.7265625" style="9" customWidth="1"/>
    <col min="3352" max="3358" width="5.7265625" style="9" customWidth="1"/>
    <col min="3359" max="3585" width="9.1796875" style="9"/>
    <col min="3586" max="3586" width="3.7265625" style="9" customWidth="1"/>
    <col min="3587" max="3587" width="30.7265625" style="9" customWidth="1"/>
    <col min="3588" max="3607" width="6.7265625" style="9" customWidth="1"/>
    <col min="3608" max="3614" width="5.7265625" style="9" customWidth="1"/>
    <col min="3615" max="3841" width="9.1796875" style="9"/>
    <col min="3842" max="3842" width="3.7265625" style="9" customWidth="1"/>
    <col min="3843" max="3843" width="30.7265625" style="9" customWidth="1"/>
    <col min="3844" max="3863" width="6.7265625" style="9" customWidth="1"/>
    <col min="3864" max="3870" width="5.7265625" style="9" customWidth="1"/>
    <col min="3871" max="4097" width="9.1796875" style="9"/>
    <col min="4098" max="4098" width="3.7265625" style="9" customWidth="1"/>
    <col min="4099" max="4099" width="30.7265625" style="9" customWidth="1"/>
    <col min="4100" max="4119" width="6.7265625" style="9" customWidth="1"/>
    <col min="4120" max="4126" width="5.7265625" style="9" customWidth="1"/>
    <col min="4127" max="4353" width="9.1796875" style="9"/>
    <col min="4354" max="4354" width="3.7265625" style="9" customWidth="1"/>
    <col min="4355" max="4355" width="30.7265625" style="9" customWidth="1"/>
    <col min="4356" max="4375" width="6.7265625" style="9" customWidth="1"/>
    <col min="4376" max="4382" width="5.7265625" style="9" customWidth="1"/>
    <col min="4383" max="4609" width="9.1796875" style="9"/>
    <col min="4610" max="4610" width="3.7265625" style="9" customWidth="1"/>
    <col min="4611" max="4611" width="30.7265625" style="9" customWidth="1"/>
    <col min="4612" max="4631" width="6.7265625" style="9" customWidth="1"/>
    <col min="4632" max="4638" width="5.7265625" style="9" customWidth="1"/>
    <col min="4639" max="4865" width="9.1796875" style="9"/>
    <col min="4866" max="4866" width="3.7265625" style="9" customWidth="1"/>
    <col min="4867" max="4867" width="30.7265625" style="9" customWidth="1"/>
    <col min="4868" max="4887" width="6.7265625" style="9" customWidth="1"/>
    <col min="4888" max="4894" width="5.7265625" style="9" customWidth="1"/>
    <col min="4895" max="5121" width="9.1796875" style="9"/>
    <col min="5122" max="5122" width="3.7265625" style="9" customWidth="1"/>
    <col min="5123" max="5123" width="30.7265625" style="9" customWidth="1"/>
    <col min="5124" max="5143" width="6.7265625" style="9" customWidth="1"/>
    <col min="5144" max="5150" width="5.7265625" style="9" customWidth="1"/>
    <col min="5151" max="5377" width="9.1796875" style="9"/>
    <col min="5378" max="5378" width="3.7265625" style="9" customWidth="1"/>
    <col min="5379" max="5379" width="30.7265625" style="9" customWidth="1"/>
    <col min="5380" max="5399" width="6.7265625" style="9" customWidth="1"/>
    <col min="5400" max="5406" width="5.7265625" style="9" customWidth="1"/>
    <col min="5407" max="5633" width="9.1796875" style="9"/>
    <col min="5634" max="5634" width="3.7265625" style="9" customWidth="1"/>
    <col min="5635" max="5635" width="30.7265625" style="9" customWidth="1"/>
    <col min="5636" max="5655" width="6.7265625" style="9" customWidth="1"/>
    <col min="5656" max="5662" width="5.7265625" style="9" customWidth="1"/>
    <col min="5663" max="5889" width="9.1796875" style="9"/>
    <col min="5890" max="5890" width="3.7265625" style="9" customWidth="1"/>
    <col min="5891" max="5891" width="30.7265625" style="9" customWidth="1"/>
    <col min="5892" max="5911" width="6.7265625" style="9" customWidth="1"/>
    <col min="5912" max="5918" width="5.7265625" style="9" customWidth="1"/>
    <col min="5919" max="6145" width="9.1796875" style="9"/>
    <col min="6146" max="6146" width="3.7265625" style="9" customWidth="1"/>
    <col min="6147" max="6147" width="30.7265625" style="9" customWidth="1"/>
    <col min="6148" max="6167" width="6.7265625" style="9" customWidth="1"/>
    <col min="6168" max="6174" width="5.7265625" style="9" customWidth="1"/>
    <col min="6175" max="6401" width="9.1796875" style="9"/>
    <col min="6402" max="6402" width="3.7265625" style="9" customWidth="1"/>
    <col min="6403" max="6403" width="30.7265625" style="9" customWidth="1"/>
    <col min="6404" max="6423" width="6.7265625" style="9" customWidth="1"/>
    <col min="6424" max="6430" width="5.7265625" style="9" customWidth="1"/>
    <col min="6431" max="6657" width="9.1796875" style="9"/>
    <col min="6658" max="6658" width="3.7265625" style="9" customWidth="1"/>
    <col min="6659" max="6659" width="30.7265625" style="9" customWidth="1"/>
    <col min="6660" max="6679" width="6.7265625" style="9" customWidth="1"/>
    <col min="6680" max="6686" width="5.7265625" style="9" customWidth="1"/>
    <col min="6687" max="6913" width="9.1796875" style="9"/>
    <col min="6914" max="6914" width="3.7265625" style="9" customWidth="1"/>
    <col min="6915" max="6915" width="30.7265625" style="9" customWidth="1"/>
    <col min="6916" max="6935" width="6.7265625" style="9" customWidth="1"/>
    <col min="6936" max="6942" width="5.7265625" style="9" customWidth="1"/>
    <col min="6943" max="7169" width="9.1796875" style="9"/>
    <col min="7170" max="7170" width="3.7265625" style="9" customWidth="1"/>
    <col min="7171" max="7171" width="30.7265625" style="9" customWidth="1"/>
    <col min="7172" max="7191" width="6.7265625" style="9" customWidth="1"/>
    <col min="7192" max="7198" width="5.7265625" style="9" customWidth="1"/>
    <col min="7199" max="7425" width="9.1796875" style="9"/>
    <col min="7426" max="7426" width="3.7265625" style="9" customWidth="1"/>
    <col min="7427" max="7427" width="30.7265625" style="9" customWidth="1"/>
    <col min="7428" max="7447" width="6.7265625" style="9" customWidth="1"/>
    <col min="7448" max="7454" width="5.7265625" style="9" customWidth="1"/>
    <col min="7455" max="7681" width="9.1796875" style="9"/>
    <col min="7682" max="7682" width="3.7265625" style="9" customWidth="1"/>
    <col min="7683" max="7683" width="30.7265625" style="9" customWidth="1"/>
    <col min="7684" max="7703" width="6.7265625" style="9" customWidth="1"/>
    <col min="7704" max="7710" width="5.7265625" style="9" customWidth="1"/>
    <col min="7711" max="7937" width="9.1796875" style="9"/>
    <col min="7938" max="7938" width="3.7265625" style="9" customWidth="1"/>
    <col min="7939" max="7939" width="30.7265625" style="9" customWidth="1"/>
    <col min="7940" max="7959" width="6.7265625" style="9" customWidth="1"/>
    <col min="7960" max="7966" width="5.7265625" style="9" customWidth="1"/>
    <col min="7967" max="8193" width="9.1796875" style="9"/>
    <col min="8194" max="8194" width="3.7265625" style="9" customWidth="1"/>
    <col min="8195" max="8195" width="30.7265625" style="9" customWidth="1"/>
    <col min="8196" max="8215" width="6.7265625" style="9" customWidth="1"/>
    <col min="8216" max="8222" width="5.7265625" style="9" customWidth="1"/>
    <col min="8223" max="8449" width="9.1796875" style="9"/>
    <col min="8450" max="8450" width="3.7265625" style="9" customWidth="1"/>
    <col min="8451" max="8451" width="30.7265625" style="9" customWidth="1"/>
    <col min="8452" max="8471" width="6.7265625" style="9" customWidth="1"/>
    <col min="8472" max="8478" width="5.7265625" style="9" customWidth="1"/>
    <col min="8479" max="8705" width="9.1796875" style="9"/>
    <col min="8706" max="8706" width="3.7265625" style="9" customWidth="1"/>
    <col min="8707" max="8707" width="30.7265625" style="9" customWidth="1"/>
    <col min="8708" max="8727" width="6.7265625" style="9" customWidth="1"/>
    <col min="8728" max="8734" width="5.7265625" style="9" customWidth="1"/>
    <col min="8735" max="8961" width="9.1796875" style="9"/>
    <col min="8962" max="8962" width="3.7265625" style="9" customWidth="1"/>
    <col min="8963" max="8963" width="30.7265625" style="9" customWidth="1"/>
    <col min="8964" max="8983" width="6.7265625" style="9" customWidth="1"/>
    <col min="8984" max="8990" width="5.7265625" style="9" customWidth="1"/>
    <col min="8991" max="9217" width="9.1796875" style="9"/>
    <col min="9218" max="9218" width="3.7265625" style="9" customWidth="1"/>
    <col min="9219" max="9219" width="30.7265625" style="9" customWidth="1"/>
    <col min="9220" max="9239" width="6.7265625" style="9" customWidth="1"/>
    <col min="9240" max="9246" width="5.7265625" style="9" customWidth="1"/>
    <col min="9247" max="9473" width="9.1796875" style="9"/>
    <col min="9474" max="9474" width="3.7265625" style="9" customWidth="1"/>
    <col min="9475" max="9475" width="30.7265625" style="9" customWidth="1"/>
    <col min="9476" max="9495" width="6.7265625" style="9" customWidth="1"/>
    <col min="9496" max="9502" width="5.7265625" style="9" customWidth="1"/>
    <col min="9503" max="9729" width="9.1796875" style="9"/>
    <col min="9730" max="9730" width="3.7265625" style="9" customWidth="1"/>
    <col min="9731" max="9731" width="30.7265625" style="9" customWidth="1"/>
    <col min="9732" max="9751" width="6.7265625" style="9" customWidth="1"/>
    <col min="9752" max="9758" width="5.7265625" style="9" customWidth="1"/>
    <col min="9759" max="9985" width="9.1796875" style="9"/>
    <col min="9986" max="9986" width="3.7265625" style="9" customWidth="1"/>
    <col min="9987" max="9987" width="30.7265625" style="9" customWidth="1"/>
    <col min="9988" max="10007" width="6.7265625" style="9" customWidth="1"/>
    <col min="10008" max="10014" width="5.7265625" style="9" customWidth="1"/>
    <col min="10015" max="10241" width="9.1796875" style="9"/>
    <col min="10242" max="10242" width="3.7265625" style="9" customWidth="1"/>
    <col min="10243" max="10243" width="30.7265625" style="9" customWidth="1"/>
    <col min="10244" max="10263" width="6.7265625" style="9" customWidth="1"/>
    <col min="10264" max="10270" width="5.7265625" style="9" customWidth="1"/>
    <col min="10271" max="10497" width="9.1796875" style="9"/>
    <col min="10498" max="10498" width="3.7265625" style="9" customWidth="1"/>
    <col min="10499" max="10499" width="30.7265625" style="9" customWidth="1"/>
    <col min="10500" max="10519" width="6.7265625" style="9" customWidth="1"/>
    <col min="10520" max="10526" width="5.7265625" style="9" customWidth="1"/>
    <col min="10527" max="10753" width="9.1796875" style="9"/>
    <col min="10754" max="10754" width="3.7265625" style="9" customWidth="1"/>
    <col min="10755" max="10755" width="30.7265625" style="9" customWidth="1"/>
    <col min="10756" max="10775" width="6.7265625" style="9" customWidth="1"/>
    <col min="10776" max="10782" width="5.7265625" style="9" customWidth="1"/>
    <col min="10783" max="11009" width="9.1796875" style="9"/>
    <col min="11010" max="11010" width="3.7265625" style="9" customWidth="1"/>
    <col min="11011" max="11011" width="30.7265625" style="9" customWidth="1"/>
    <col min="11012" max="11031" width="6.7265625" style="9" customWidth="1"/>
    <col min="11032" max="11038" width="5.7265625" style="9" customWidth="1"/>
    <col min="11039" max="11265" width="9.1796875" style="9"/>
    <col min="11266" max="11266" width="3.7265625" style="9" customWidth="1"/>
    <col min="11267" max="11267" width="30.7265625" style="9" customWidth="1"/>
    <col min="11268" max="11287" width="6.7265625" style="9" customWidth="1"/>
    <col min="11288" max="11294" width="5.7265625" style="9" customWidth="1"/>
    <col min="11295" max="11521" width="9.1796875" style="9"/>
    <col min="11522" max="11522" width="3.7265625" style="9" customWidth="1"/>
    <col min="11523" max="11523" width="30.7265625" style="9" customWidth="1"/>
    <col min="11524" max="11543" width="6.7265625" style="9" customWidth="1"/>
    <col min="11544" max="11550" width="5.7265625" style="9" customWidth="1"/>
    <col min="11551" max="11777" width="9.1796875" style="9"/>
    <col min="11778" max="11778" width="3.7265625" style="9" customWidth="1"/>
    <col min="11779" max="11779" width="30.7265625" style="9" customWidth="1"/>
    <col min="11780" max="11799" width="6.7265625" style="9" customWidth="1"/>
    <col min="11800" max="11806" width="5.7265625" style="9" customWidth="1"/>
    <col min="11807" max="12033" width="9.1796875" style="9"/>
    <col min="12034" max="12034" width="3.7265625" style="9" customWidth="1"/>
    <col min="12035" max="12035" width="30.7265625" style="9" customWidth="1"/>
    <col min="12036" max="12055" width="6.7265625" style="9" customWidth="1"/>
    <col min="12056" max="12062" width="5.7265625" style="9" customWidth="1"/>
    <col min="12063" max="12289" width="9.1796875" style="9"/>
    <col min="12290" max="12290" width="3.7265625" style="9" customWidth="1"/>
    <col min="12291" max="12291" width="30.7265625" style="9" customWidth="1"/>
    <col min="12292" max="12311" width="6.7265625" style="9" customWidth="1"/>
    <col min="12312" max="12318" width="5.7265625" style="9" customWidth="1"/>
    <col min="12319" max="12545" width="9.1796875" style="9"/>
    <col min="12546" max="12546" width="3.7265625" style="9" customWidth="1"/>
    <col min="12547" max="12547" width="30.7265625" style="9" customWidth="1"/>
    <col min="12548" max="12567" width="6.7265625" style="9" customWidth="1"/>
    <col min="12568" max="12574" width="5.7265625" style="9" customWidth="1"/>
    <col min="12575" max="12801" width="9.1796875" style="9"/>
    <col min="12802" max="12802" width="3.7265625" style="9" customWidth="1"/>
    <col min="12803" max="12803" width="30.7265625" style="9" customWidth="1"/>
    <col min="12804" max="12823" width="6.7265625" style="9" customWidth="1"/>
    <col min="12824" max="12830" width="5.7265625" style="9" customWidth="1"/>
    <col min="12831" max="13057" width="9.1796875" style="9"/>
    <col min="13058" max="13058" width="3.7265625" style="9" customWidth="1"/>
    <col min="13059" max="13059" width="30.7265625" style="9" customWidth="1"/>
    <col min="13060" max="13079" width="6.7265625" style="9" customWidth="1"/>
    <col min="13080" max="13086" width="5.7265625" style="9" customWidth="1"/>
    <col min="13087" max="13313" width="9.1796875" style="9"/>
    <col min="13314" max="13314" width="3.7265625" style="9" customWidth="1"/>
    <col min="13315" max="13315" width="30.7265625" style="9" customWidth="1"/>
    <col min="13316" max="13335" width="6.7265625" style="9" customWidth="1"/>
    <col min="13336" max="13342" width="5.7265625" style="9" customWidth="1"/>
    <col min="13343" max="13569" width="9.1796875" style="9"/>
    <col min="13570" max="13570" width="3.7265625" style="9" customWidth="1"/>
    <col min="13571" max="13571" width="30.7265625" style="9" customWidth="1"/>
    <col min="13572" max="13591" width="6.7265625" style="9" customWidth="1"/>
    <col min="13592" max="13598" width="5.7265625" style="9" customWidth="1"/>
    <col min="13599" max="13825" width="9.1796875" style="9"/>
    <col min="13826" max="13826" width="3.7265625" style="9" customWidth="1"/>
    <col min="13827" max="13827" width="30.7265625" style="9" customWidth="1"/>
    <col min="13828" max="13847" width="6.7265625" style="9" customWidth="1"/>
    <col min="13848" max="13854" width="5.7265625" style="9" customWidth="1"/>
    <col min="13855" max="14081" width="9.1796875" style="9"/>
    <col min="14082" max="14082" width="3.7265625" style="9" customWidth="1"/>
    <col min="14083" max="14083" width="30.7265625" style="9" customWidth="1"/>
    <col min="14084" max="14103" width="6.7265625" style="9" customWidth="1"/>
    <col min="14104" max="14110" width="5.7265625" style="9" customWidth="1"/>
    <col min="14111" max="14337" width="9.1796875" style="9"/>
    <col min="14338" max="14338" width="3.7265625" style="9" customWidth="1"/>
    <col min="14339" max="14339" width="30.7265625" style="9" customWidth="1"/>
    <col min="14340" max="14359" width="6.7265625" style="9" customWidth="1"/>
    <col min="14360" max="14366" width="5.7265625" style="9" customWidth="1"/>
    <col min="14367" max="14593" width="9.1796875" style="9"/>
    <col min="14594" max="14594" width="3.7265625" style="9" customWidth="1"/>
    <col min="14595" max="14595" width="30.7265625" style="9" customWidth="1"/>
    <col min="14596" max="14615" width="6.7265625" style="9" customWidth="1"/>
    <col min="14616" max="14622" width="5.7265625" style="9" customWidth="1"/>
    <col min="14623" max="14849" width="9.1796875" style="9"/>
    <col min="14850" max="14850" width="3.7265625" style="9" customWidth="1"/>
    <col min="14851" max="14851" width="30.7265625" style="9" customWidth="1"/>
    <col min="14852" max="14871" width="6.7265625" style="9" customWidth="1"/>
    <col min="14872" max="14878" width="5.7265625" style="9" customWidth="1"/>
    <col min="14879" max="15105" width="9.1796875" style="9"/>
    <col min="15106" max="15106" width="3.7265625" style="9" customWidth="1"/>
    <col min="15107" max="15107" width="30.7265625" style="9" customWidth="1"/>
    <col min="15108" max="15127" width="6.7265625" style="9" customWidth="1"/>
    <col min="15128" max="15134" width="5.7265625" style="9" customWidth="1"/>
    <col min="15135" max="15361" width="9.1796875" style="9"/>
    <col min="15362" max="15362" width="3.7265625" style="9" customWidth="1"/>
    <col min="15363" max="15363" width="30.7265625" style="9" customWidth="1"/>
    <col min="15364" max="15383" width="6.7265625" style="9" customWidth="1"/>
    <col min="15384" max="15390" width="5.7265625" style="9" customWidth="1"/>
    <col min="15391" max="15617" width="9.1796875" style="9"/>
    <col min="15618" max="15618" width="3.7265625" style="9" customWidth="1"/>
    <col min="15619" max="15619" width="30.7265625" style="9" customWidth="1"/>
    <col min="15620" max="15639" width="6.7265625" style="9" customWidth="1"/>
    <col min="15640" max="15646" width="5.7265625" style="9" customWidth="1"/>
    <col min="15647" max="15873" width="9.1796875" style="9"/>
    <col min="15874" max="15874" width="3.7265625" style="9" customWidth="1"/>
    <col min="15875" max="15875" width="30.7265625" style="9" customWidth="1"/>
    <col min="15876" max="15895" width="6.7265625" style="9" customWidth="1"/>
    <col min="15896" max="15902" width="5.7265625" style="9" customWidth="1"/>
    <col min="15903" max="16129" width="9.1796875" style="9"/>
    <col min="16130" max="16130" width="3.7265625" style="9" customWidth="1"/>
    <col min="16131" max="16131" width="30.7265625" style="9" customWidth="1"/>
    <col min="16132" max="16151" width="6.7265625" style="9" customWidth="1"/>
    <col min="16152" max="16158" width="5.7265625" style="9" customWidth="1"/>
    <col min="16159" max="16384" width="9.1796875" style="9"/>
  </cols>
  <sheetData>
    <row r="1" spans="2:39" ht="50.15" customHeight="1" thickBot="1" x14ac:dyDescent="0.25">
      <c r="B1" s="1" t="s">
        <v>28</v>
      </c>
      <c r="C1" s="2" t="s">
        <v>254</v>
      </c>
      <c r="D1" s="3" t="s">
        <v>231</v>
      </c>
      <c r="E1" s="4" t="s">
        <v>232</v>
      </c>
      <c r="F1" s="2" t="s">
        <v>255</v>
      </c>
      <c r="G1" s="5" t="s">
        <v>256</v>
      </c>
      <c r="H1" s="5" t="s">
        <v>205</v>
      </c>
      <c r="I1" s="3" t="s">
        <v>243</v>
      </c>
      <c r="J1" s="2" t="s">
        <v>170</v>
      </c>
      <c r="K1" s="58" t="s">
        <v>207</v>
      </c>
      <c r="L1" s="5" t="s">
        <v>208</v>
      </c>
      <c r="M1" s="5" t="s">
        <v>253</v>
      </c>
      <c r="N1" s="5" t="s">
        <v>210</v>
      </c>
      <c r="O1" s="7" t="s">
        <v>211</v>
      </c>
      <c r="P1" s="58" t="s">
        <v>175</v>
      </c>
      <c r="Q1" s="58" t="s">
        <v>257</v>
      </c>
      <c r="R1" s="5" t="s">
        <v>213</v>
      </c>
      <c r="S1" s="5" t="s">
        <v>258</v>
      </c>
      <c r="T1" s="6" t="s">
        <v>259</v>
      </c>
      <c r="U1" s="4" t="s">
        <v>161</v>
      </c>
      <c r="V1" s="4" t="s">
        <v>150</v>
      </c>
      <c r="W1" s="58" t="s">
        <v>98</v>
      </c>
      <c r="X1" s="5" t="s">
        <v>94</v>
      </c>
      <c r="Y1" s="7" t="s">
        <v>95</v>
      </c>
      <c r="Z1" s="58" t="s">
        <v>61</v>
      </c>
      <c r="AA1" s="5" t="s">
        <v>96</v>
      </c>
      <c r="AB1" s="7" t="s">
        <v>97</v>
      </c>
      <c r="AC1" s="5" t="s">
        <v>60</v>
      </c>
      <c r="AD1" s="5" t="s">
        <v>62</v>
      </c>
      <c r="AE1" s="5" t="s">
        <v>63</v>
      </c>
      <c r="AF1" s="5" t="s">
        <v>64</v>
      </c>
      <c r="AG1" s="5" t="s">
        <v>65</v>
      </c>
      <c r="AH1" s="8" t="s">
        <v>66</v>
      </c>
      <c r="AI1" s="4" t="s">
        <v>67</v>
      </c>
      <c r="AJ1" s="4" t="s">
        <v>103</v>
      </c>
      <c r="AK1" s="4" t="s">
        <v>102</v>
      </c>
      <c r="AL1" s="4" t="s">
        <v>99</v>
      </c>
      <c r="AM1" s="79" t="s">
        <v>220</v>
      </c>
    </row>
    <row r="2" spans="2:39" x14ac:dyDescent="0.2">
      <c r="B2" s="10" t="s">
        <v>30</v>
      </c>
      <c r="C2" s="11">
        <v>1.6225000000000001</v>
      </c>
      <c r="D2" s="12">
        <v>0.8175</v>
      </c>
      <c r="E2" s="13">
        <v>2.44</v>
      </c>
      <c r="F2" s="11">
        <v>2.35</v>
      </c>
      <c r="G2" s="14">
        <v>1.78</v>
      </c>
      <c r="H2" s="14">
        <v>0.58499999999999996</v>
      </c>
      <c r="I2" s="12">
        <v>0.56499999999999995</v>
      </c>
      <c r="J2" s="11">
        <v>5.28</v>
      </c>
      <c r="K2" s="59">
        <v>2.0525000000000002</v>
      </c>
      <c r="L2" s="14">
        <v>0.97499999999999998</v>
      </c>
      <c r="M2" s="14">
        <v>0.71750000000000003</v>
      </c>
      <c r="N2" s="14">
        <v>0.48</v>
      </c>
      <c r="O2" s="16">
        <v>7.7499999999999999E-2</v>
      </c>
      <c r="P2" s="59">
        <v>4.3025000000000002</v>
      </c>
      <c r="Q2" s="59">
        <v>1.6225000000000001</v>
      </c>
      <c r="R2" s="14">
        <v>0.5625</v>
      </c>
      <c r="S2" s="14">
        <v>0.56999999999999995</v>
      </c>
      <c r="T2" s="15">
        <v>0.32750000000000001</v>
      </c>
      <c r="U2" s="13">
        <v>3.0825</v>
      </c>
      <c r="V2" s="13">
        <v>15.105</v>
      </c>
      <c r="W2" s="82">
        <v>100</v>
      </c>
      <c r="X2" s="92">
        <v>81.666666699999993</v>
      </c>
      <c r="Y2" s="160">
        <v>65.25</v>
      </c>
      <c r="Z2" s="82">
        <v>100</v>
      </c>
      <c r="AA2" s="92">
        <v>90</v>
      </c>
      <c r="AB2" s="160">
        <v>80</v>
      </c>
      <c r="AC2" s="92">
        <v>75</v>
      </c>
      <c r="AD2" s="92">
        <v>88.75</v>
      </c>
      <c r="AE2" s="92">
        <v>65</v>
      </c>
      <c r="AF2" s="92">
        <v>62.5</v>
      </c>
      <c r="AG2" s="92">
        <v>57.5</v>
      </c>
      <c r="AH2" s="90">
        <v>52.5</v>
      </c>
      <c r="AI2" s="84">
        <v>3.5</v>
      </c>
      <c r="AJ2" s="93">
        <v>4.5</v>
      </c>
      <c r="AK2" s="93">
        <v>4.75</v>
      </c>
      <c r="AL2" s="93">
        <v>4.25</v>
      </c>
      <c r="AM2" s="171">
        <f t="shared" ref="AM2:AM26" si="0">V2/V$21*100</f>
        <v>123.7100737100737</v>
      </c>
    </row>
    <row r="3" spans="2:39" x14ac:dyDescent="0.2">
      <c r="B3" s="18" t="s">
        <v>33</v>
      </c>
      <c r="C3" s="19">
        <v>1.53</v>
      </c>
      <c r="D3" s="20">
        <v>0.72250000000000003</v>
      </c>
      <c r="E3" s="21">
        <v>2.2524999999999999</v>
      </c>
      <c r="F3" s="19">
        <v>2.1825000000000001</v>
      </c>
      <c r="G3" s="22">
        <v>1.8075000000000001</v>
      </c>
      <c r="H3" s="22">
        <v>0.5675</v>
      </c>
      <c r="I3" s="20">
        <v>0.55000000000000004</v>
      </c>
      <c r="J3" s="19">
        <v>5.1074999999999999</v>
      </c>
      <c r="K3" s="60">
        <v>2.0024999999999999</v>
      </c>
      <c r="L3" s="22">
        <v>1.0225</v>
      </c>
      <c r="M3" s="22">
        <v>0.8125</v>
      </c>
      <c r="N3" s="22">
        <v>0.4425</v>
      </c>
      <c r="O3" s="24">
        <v>9.5000000000000001E-2</v>
      </c>
      <c r="P3" s="60">
        <v>4.375</v>
      </c>
      <c r="Q3" s="60">
        <v>1.49</v>
      </c>
      <c r="R3" s="22">
        <v>0.52749999999999997</v>
      </c>
      <c r="S3" s="22">
        <v>0.505</v>
      </c>
      <c r="T3" s="23">
        <v>0.34499999999999997</v>
      </c>
      <c r="U3" s="21">
        <v>2.8675000000000002</v>
      </c>
      <c r="V3" s="21">
        <v>14.602499999999999</v>
      </c>
      <c r="W3" s="83">
        <v>100</v>
      </c>
      <c r="X3" s="88">
        <v>89.166666699999993</v>
      </c>
      <c r="Y3" s="156">
        <v>57.75</v>
      </c>
      <c r="Z3" s="83">
        <v>100</v>
      </c>
      <c r="AA3" s="88">
        <v>92.5</v>
      </c>
      <c r="AB3" s="156">
        <v>90</v>
      </c>
      <c r="AC3" s="88">
        <v>85</v>
      </c>
      <c r="AD3" s="88">
        <v>75</v>
      </c>
      <c r="AE3" s="88">
        <v>52.5</v>
      </c>
      <c r="AF3" s="88">
        <v>51.25</v>
      </c>
      <c r="AG3" s="88">
        <v>52.5</v>
      </c>
      <c r="AH3" s="91">
        <v>57.5</v>
      </c>
      <c r="AI3" s="81">
        <v>10</v>
      </c>
      <c r="AJ3" s="94">
        <v>4</v>
      </c>
      <c r="AK3" s="94">
        <v>4.75</v>
      </c>
      <c r="AL3" s="94">
        <v>3.25</v>
      </c>
      <c r="AM3" s="94">
        <f t="shared" si="0"/>
        <v>119.59459459459458</v>
      </c>
    </row>
    <row r="4" spans="2:39" x14ac:dyDescent="0.2">
      <c r="B4" s="18" t="s">
        <v>15</v>
      </c>
      <c r="C4" s="19">
        <v>1.66</v>
      </c>
      <c r="D4" s="20">
        <v>0.83250000000000002</v>
      </c>
      <c r="E4" s="21">
        <v>2.4925000000000002</v>
      </c>
      <c r="F4" s="19">
        <v>2.3250000000000002</v>
      </c>
      <c r="G4" s="22">
        <v>1.895</v>
      </c>
      <c r="H4" s="22">
        <v>0.56000000000000005</v>
      </c>
      <c r="I4" s="20">
        <v>0.5</v>
      </c>
      <c r="J4" s="19">
        <v>5.28</v>
      </c>
      <c r="K4" s="60">
        <v>1.7849999999999999</v>
      </c>
      <c r="L4" s="22">
        <v>1.0575000000000001</v>
      </c>
      <c r="M4" s="22">
        <v>0.67749999999999999</v>
      </c>
      <c r="N4" s="22">
        <v>0.42</v>
      </c>
      <c r="O4" s="24">
        <v>0.09</v>
      </c>
      <c r="P4" s="60">
        <v>4.03</v>
      </c>
      <c r="Q4" s="60">
        <v>1.3825000000000001</v>
      </c>
      <c r="R4" s="22">
        <v>0.53749999999999998</v>
      </c>
      <c r="S4" s="22">
        <v>0.46</v>
      </c>
      <c r="T4" s="23">
        <v>0.32</v>
      </c>
      <c r="U4" s="21">
        <v>2.7</v>
      </c>
      <c r="V4" s="21">
        <v>14.5025</v>
      </c>
      <c r="W4" s="83">
        <v>100</v>
      </c>
      <c r="X4" s="88">
        <v>83.25</v>
      </c>
      <c r="Y4" s="156">
        <v>56.5</v>
      </c>
      <c r="Z4" s="83">
        <v>100</v>
      </c>
      <c r="AA4" s="88">
        <v>87.25</v>
      </c>
      <c r="AB4" s="156">
        <v>85</v>
      </c>
      <c r="AC4" s="88">
        <v>77.5</v>
      </c>
      <c r="AD4" s="88">
        <v>77.5</v>
      </c>
      <c r="AE4" s="88">
        <v>52.5</v>
      </c>
      <c r="AF4" s="88">
        <v>52.5</v>
      </c>
      <c r="AG4" s="88">
        <v>50</v>
      </c>
      <c r="AH4" s="91">
        <v>50</v>
      </c>
      <c r="AI4" s="81">
        <v>9.25</v>
      </c>
      <c r="AJ4" s="94">
        <v>3.75</v>
      </c>
      <c r="AK4" s="94">
        <v>4</v>
      </c>
      <c r="AL4" s="94">
        <v>3.5</v>
      </c>
      <c r="AM4" s="94">
        <f t="shared" si="0"/>
        <v>118.77559377559376</v>
      </c>
    </row>
    <row r="5" spans="2:39" x14ac:dyDescent="0.2">
      <c r="B5" s="18" t="s">
        <v>29</v>
      </c>
      <c r="C5" s="19">
        <v>1.6924999999999999</v>
      </c>
      <c r="D5" s="20">
        <v>0.78500000000000003</v>
      </c>
      <c r="E5" s="21">
        <v>2.4775</v>
      </c>
      <c r="F5" s="19">
        <v>2.2524999999999999</v>
      </c>
      <c r="G5" s="22">
        <v>1.925</v>
      </c>
      <c r="H5" s="22">
        <v>0.5675</v>
      </c>
      <c r="I5" s="20">
        <v>0.53500000000000003</v>
      </c>
      <c r="J5" s="19">
        <v>5.28</v>
      </c>
      <c r="K5" s="60">
        <v>1.9</v>
      </c>
      <c r="L5" s="22">
        <v>1</v>
      </c>
      <c r="M5" s="22">
        <v>0.67749999999999999</v>
      </c>
      <c r="N5" s="22">
        <v>0.48499999999999999</v>
      </c>
      <c r="O5" s="24">
        <v>8.2500000000000004E-2</v>
      </c>
      <c r="P5" s="60">
        <v>4.1449999999999996</v>
      </c>
      <c r="Q5" s="60">
        <v>1.325</v>
      </c>
      <c r="R5" s="22">
        <v>0.4425</v>
      </c>
      <c r="S5" s="22">
        <v>0.46750000000000003</v>
      </c>
      <c r="T5" s="23">
        <v>0.27750000000000002</v>
      </c>
      <c r="U5" s="21">
        <v>2.5125000000000002</v>
      </c>
      <c r="V5" s="21">
        <v>14.414999999999999</v>
      </c>
      <c r="W5" s="83">
        <v>100</v>
      </c>
      <c r="X5" s="88">
        <v>85.416666699999993</v>
      </c>
      <c r="Y5" s="156">
        <v>42.25</v>
      </c>
      <c r="Z5" s="83">
        <v>100</v>
      </c>
      <c r="AA5" s="88">
        <v>90</v>
      </c>
      <c r="AB5" s="156">
        <v>83.75</v>
      </c>
      <c r="AC5" s="88">
        <v>82.5</v>
      </c>
      <c r="AD5" s="88">
        <v>60</v>
      </c>
      <c r="AE5" s="88">
        <v>42.5</v>
      </c>
      <c r="AF5" s="88">
        <v>35</v>
      </c>
      <c r="AG5" s="88">
        <v>41.25</v>
      </c>
      <c r="AH5" s="91">
        <v>32.5</v>
      </c>
      <c r="AI5" s="81">
        <v>6.25</v>
      </c>
      <c r="AJ5" s="94">
        <v>3.625</v>
      </c>
      <c r="AK5" s="94">
        <v>4.75</v>
      </c>
      <c r="AL5" s="94">
        <v>2.5</v>
      </c>
      <c r="AM5" s="94">
        <f t="shared" si="0"/>
        <v>118.05896805896805</v>
      </c>
    </row>
    <row r="6" spans="2:39" x14ac:dyDescent="0.2">
      <c r="B6" s="18" t="s">
        <v>31</v>
      </c>
      <c r="C6" s="19">
        <v>1.54</v>
      </c>
      <c r="D6" s="20">
        <v>0.77249999999999996</v>
      </c>
      <c r="E6" s="21">
        <v>2.3125</v>
      </c>
      <c r="F6" s="19">
        <v>2.3525</v>
      </c>
      <c r="G6" s="22">
        <v>1.83</v>
      </c>
      <c r="H6" s="22">
        <v>0.52749999999999997</v>
      </c>
      <c r="I6" s="20">
        <v>0.52249999999999996</v>
      </c>
      <c r="J6" s="19">
        <v>5.2324999999999999</v>
      </c>
      <c r="K6" s="60">
        <v>1.8674999999999999</v>
      </c>
      <c r="L6" s="22">
        <v>0.98750000000000004</v>
      </c>
      <c r="M6" s="22">
        <v>0.68</v>
      </c>
      <c r="N6" s="22">
        <v>0.34749999999999998</v>
      </c>
      <c r="O6" s="24">
        <v>0.1</v>
      </c>
      <c r="P6" s="60">
        <v>3.9824999999999999</v>
      </c>
      <c r="Q6" s="60">
        <v>1.5449999999999999</v>
      </c>
      <c r="R6" s="22">
        <v>0.48249999999999998</v>
      </c>
      <c r="S6" s="22">
        <v>0.495</v>
      </c>
      <c r="T6" s="23">
        <v>0.3</v>
      </c>
      <c r="U6" s="21">
        <v>2.8224999999999998</v>
      </c>
      <c r="V6" s="21">
        <v>14.35</v>
      </c>
      <c r="W6" s="83">
        <v>100</v>
      </c>
      <c r="X6" s="88">
        <v>81.25</v>
      </c>
      <c r="Y6" s="156">
        <v>58.25</v>
      </c>
      <c r="Z6" s="83">
        <v>100</v>
      </c>
      <c r="AA6" s="88">
        <v>88.75</v>
      </c>
      <c r="AB6" s="156">
        <v>77.5</v>
      </c>
      <c r="AC6" s="88">
        <v>77.5</v>
      </c>
      <c r="AD6" s="88">
        <v>86.25</v>
      </c>
      <c r="AE6" s="88">
        <v>62.5</v>
      </c>
      <c r="AF6" s="88">
        <v>50</v>
      </c>
      <c r="AG6" s="88">
        <v>40</v>
      </c>
      <c r="AH6" s="91">
        <v>52.5</v>
      </c>
      <c r="AI6" s="81">
        <v>7.5</v>
      </c>
      <c r="AJ6" s="94">
        <v>4.2083337500000004</v>
      </c>
      <c r="AK6" s="94">
        <v>4.6666675</v>
      </c>
      <c r="AL6" s="94">
        <v>3.75</v>
      </c>
      <c r="AM6" s="94">
        <f t="shared" si="0"/>
        <v>117.5266175266175</v>
      </c>
    </row>
    <row r="7" spans="2:39" x14ac:dyDescent="0.2">
      <c r="B7" s="18" t="s">
        <v>20</v>
      </c>
      <c r="C7" s="19">
        <v>1.625</v>
      </c>
      <c r="D7" s="20">
        <v>0.875</v>
      </c>
      <c r="E7" s="21">
        <v>2.5</v>
      </c>
      <c r="F7" s="19">
        <v>2.165</v>
      </c>
      <c r="G7" s="22">
        <v>1.7625</v>
      </c>
      <c r="H7" s="22">
        <v>0.50249999999999995</v>
      </c>
      <c r="I7" s="20">
        <v>0.48249999999999998</v>
      </c>
      <c r="J7" s="19">
        <v>4.9124999999999996</v>
      </c>
      <c r="K7" s="60">
        <v>1.865</v>
      </c>
      <c r="L7" s="22">
        <v>1.0425</v>
      </c>
      <c r="M7" s="22">
        <v>0.58750000000000002</v>
      </c>
      <c r="N7" s="22">
        <v>0.41249999999999998</v>
      </c>
      <c r="O7" s="24">
        <v>6.25E-2</v>
      </c>
      <c r="P7" s="60">
        <v>3.97</v>
      </c>
      <c r="Q7" s="60">
        <v>1.5475000000000001</v>
      </c>
      <c r="R7" s="22">
        <v>0.46250000000000002</v>
      </c>
      <c r="S7" s="22">
        <v>0.46</v>
      </c>
      <c r="T7" s="23">
        <v>0.32250000000000001</v>
      </c>
      <c r="U7" s="21">
        <v>2.7925</v>
      </c>
      <c r="V7" s="21">
        <v>14.175000000000001</v>
      </c>
      <c r="W7" s="83">
        <v>100</v>
      </c>
      <c r="X7" s="88">
        <v>75.833333300000007</v>
      </c>
      <c r="Y7" s="156">
        <v>45.25</v>
      </c>
      <c r="Z7" s="83">
        <v>100</v>
      </c>
      <c r="AA7" s="88">
        <v>87.5</v>
      </c>
      <c r="AB7" s="156">
        <v>72.5</v>
      </c>
      <c r="AC7" s="88">
        <v>67.5</v>
      </c>
      <c r="AD7" s="88">
        <v>72.5</v>
      </c>
      <c r="AE7" s="88">
        <v>40</v>
      </c>
      <c r="AF7" s="88">
        <v>35</v>
      </c>
      <c r="AG7" s="88">
        <v>33.75</v>
      </c>
      <c r="AH7" s="91">
        <v>45</v>
      </c>
      <c r="AI7" s="81">
        <v>5.5</v>
      </c>
      <c r="AJ7" s="94">
        <v>3.875</v>
      </c>
      <c r="AK7" s="94">
        <v>4.25</v>
      </c>
      <c r="AL7" s="94">
        <v>3.5</v>
      </c>
      <c r="AM7" s="94">
        <f t="shared" si="0"/>
        <v>116.09336609336609</v>
      </c>
    </row>
    <row r="8" spans="2:39" x14ac:dyDescent="0.2">
      <c r="B8" s="18" t="s">
        <v>22</v>
      </c>
      <c r="C8" s="19">
        <v>1.66</v>
      </c>
      <c r="D8" s="20">
        <v>0.77249999999999996</v>
      </c>
      <c r="E8" s="21">
        <v>2.4325000000000001</v>
      </c>
      <c r="F8" s="19">
        <v>2.1949999999999998</v>
      </c>
      <c r="G8" s="22">
        <v>1.915</v>
      </c>
      <c r="H8" s="22">
        <v>0.56999999999999995</v>
      </c>
      <c r="I8" s="20">
        <v>0.50749999999999995</v>
      </c>
      <c r="J8" s="19">
        <v>5.1875</v>
      </c>
      <c r="K8" s="60">
        <v>1.9775</v>
      </c>
      <c r="L8" s="22">
        <v>1.0475000000000001</v>
      </c>
      <c r="M8" s="22">
        <v>0.60499999999999998</v>
      </c>
      <c r="N8" s="22">
        <v>0.35499999999999998</v>
      </c>
      <c r="O8" s="24">
        <v>4.4999999999999998E-2</v>
      </c>
      <c r="P8" s="60">
        <v>4.03</v>
      </c>
      <c r="Q8" s="60">
        <v>1.2224999999999999</v>
      </c>
      <c r="R8" s="22">
        <v>0.49</v>
      </c>
      <c r="S8" s="22">
        <v>0.4425</v>
      </c>
      <c r="T8" s="23">
        <v>0.24</v>
      </c>
      <c r="U8" s="21">
        <v>2.395</v>
      </c>
      <c r="V8" s="21">
        <v>14.045</v>
      </c>
      <c r="W8" s="83">
        <v>100</v>
      </c>
      <c r="X8" s="88">
        <v>73.25</v>
      </c>
      <c r="Y8" s="156">
        <v>39.5</v>
      </c>
      <c r="Z8" s="83">
        <v>100</v>
      </c>
      <c r="AA8" s="88">
        <v>89.75</v>
      </c>
      <c r="AB8" s="156">
        <v>70</v>
      </c>
      <c r="AC8" s="88">
        <v>60</v>
      </c>
      <c r="AD8" s="88">
        <v>67.5</v>
      </c>
      <c r="AE8" s="88">
        <v>45</v>
      </c>
      <c r="AF8" s="88">
        <v>27.5</v>
      </c>
      <c r="AG8" s="88">
        <v>32.5</v>
      </c>
      <c r="AH8" s="91">
        <v>25</v>
      </c>
      <c r="AI8" s="81">
        <v>5</v>
      </c>
      <c r="AJ8" s="94">
        <v>3.75</v>
      </c>
      <c r="AK8" s="94">
        <v>4.5</v>
      </c>
      <c r="AL8" s="94">
        <v>3</v>
      </c>
      <c r="AM8" s="94">
        <f t="shared" si="0"/>
        <v>115.02866502866502</v>
      </c>
    </row>
    <row r="9" spans="2:39" x14ac:dyDescent="0.2">
      <c r="B9" s="18" t="s">
        <v>21</v>
      </c>
      <c r="C9" s="19">
        <v>1.56</v>
      </c>
      <c r="D9" s="20">
        <v>0.76500000000000001</v>
      </c>
      <c r="E9" s="21">
        <v>2.3250000000000002</v>
      </c>
      <c r="F9" s="19">
        <v>2.2974999999999999</v>
      </c>
      <c r="G9" s="22">
        <v>1.665</v>
      </c>
      <c r="H9" s="22">
        <v>0.52249999999999996</v>
      </c>
      <c r="I9" s="20">
        <v>0.51500000000000001</v>
      </c>
      <c r="J9" s="19">
        <v>5</v>
      </c>
      <c r="K9" s="60">
        <v>1.79</v>
      </c>
      <c r="L9" s="22">
        <v>0.95250000000000001</v>
      </c>
      <c r="M9" s="22">
        <v>0.66</v>
      </c>
      <c r="N9" s="22">
        <v>0.3725</v>
      </c>
      <c r="O9" s="24">
        <v>0.04</v>
      </c>
      <c r="P9" s="60">
        <v>3.8149999999999999</v>
      </c>
      <c r="Q9" s="60">
        <v>1.5</v>
      </c>
      <c r="R9" s="22">
        <v>0.48499999999999999</v>
      </c>
      <c r="S9" s="22">
        <v>0.4975</v>
      </c>
      <c r="T9" s="23">
        <v>0.3175</v>
      </c>
      <c r="U9" s="21">
        <v>2.8</v>
      </c>
      <c r="V9" s="21">
        <v>13.94</v>
      </c>
      <c r="W9" s="83">
        <v>99.5</v>
      </c>
      <c r="X9" s="88">
        <v>78.333333300000007</v>
      </c>
      <c r="Y9" s="156">
        <v>54.25</v>
      </c>
      <c r="Z9" s="83">
        <v>99.5</v>
      </c>
      <c r="AA9" s="88">
        <v>87.5</v>
      </c>
      <c r="AB9" s="156">
        <v>77.5</v>
      </c>
      <c r="AC9" s="88">
        <v>70</v>
      </c>
      <c r="AD9" s="88">
        <v>76.25</v>
      </c>
      <c r="AE9" s="88">
        <v>55</v>
      </c>
      <c r="AF9" s="88">
        <v>51.25</v>
      </c>
      <c r="AG9" s="88">
        <v>46.25</v>
      </c>
      <c r="AH9" s="91">
        <v>42.5</v>
      </c>
      <c r="AI9" s="81">
        <v>1.5</v>
      </c>
      <c r="AJ9" s="94">
        <v>3.875</v>
      </c>
      <c r="AK9" s="94">
        <v>4</v>
      </c>
      <c r="AL9" s="94">
        <v>3.75</v>
      </c>
      <c r="AM9" s="94">
        <f t="shared" si="0"/>
        <v>114.16871416871415</v>
      </c>
    </row>
    <row r="10" spans="2:39" x14ac:dyDescent="0.2">
      <c r="B10" s="18" t="s">
        <v>36</v>
      </c>
      <c r="C10" s="19">
        <v>1.64</v>
      </c>
      <c r="D10" s="20">
        <v>0.62749999999999995</v>
      </c>
      <c r="E10" s="21">
        <v>2.2675000000000001</v>
      </c>
      <c r="F10" s="19">
        <v>2.3075000000000001</v>
      </c>
      <c r="G10" s="22">
        <v>1.7050000000000001</v>
      </c>
      <c r="H10" s="22">
        <v>0.46</v>
      </c>
      <c r="I10" s="20">
        <v>0.46</v>
      </c>
      <c r="J10" s="19">
        <v>4.9325000000000001</v>
      </c>
      <c r="K10" s="60">
        <v>1.88</v>
      </c>
      <c r="L10" s="22">
        <v>0.95499999999999996</v>
      </c>
      <c r="M10" s="22">
        <v>0.65749999999999997</v>
      </c>
      <c r="N10" s="22">
        <v>0.42</v>
      </c>
      <c r="O10" s="24">
        <v>4.4999999999999998E-2</v>
      </c>
      <c r="P10" s="60">
        <v>3.9575</v>
      </c>
      <c r="Q10" s="60">
        <v>1.4450000000000001</v>
      </c>
      <c r="R10" s="22">
        <v>0.52749999999999997</v>
      </c>
      <c r="S10" s="22">
        <v>0.42749999999999999</v>
      </c>
      <c r="T10" s="23">
        <v>0.3125</v>
      </c>
      <c r="U10" s="21">
        <v>2.7124999999999999</v>
      </c>
      <c r="V10" s="21">
        <v>13.87</v>
      </c>
      <c r="W10" s="83">
        <v>100</v>
      </c>
      <c r="X10" s="88">
        <v>73.333333300000007</v>
      </c>
      <c r="Y10" s="156">
        <v>42.5</v>
      </c>
      <c r="Z10" s="83">
        <v>100</v>
      </c>
      <c r="AA10" s="88">
        <v>82.5</v>
      </c>
      <c r="AB10" s="156">
        <v>77.5</v>
      </c>
      <c r="AC10" s="88">
        <v>60</v>
      </c>
      <c r="AD10" s="88">
        <v>75</v>
      </c>
      <c r="AE10" s="88">
        <v>45</v>
      </c>
      <c r="AF10" s="88">
        <v>43.75</v>
      </c>
      <c r="AG10" s="88">
        <v>31.25</v>
      </c>
      <c r="AH10" s="91">
        <v>17.5</v>
      </c>
      <c r="AI10" s="81">
        <v>3</v>
      </c>
      <c r="AJ10" s="94">
        <v>3.25</v>
      </c>
      <c r="AK10" s="94">
        <v>3.25</v>
      </c>
      <c r="AL10" s="94">
        <v>3.25</v>
      </c>
      <c r="AM10" s="94">
        <f t="shared" si="0"/>
        <v>113.59541359541359</v>
      </c>
    </row>
    <row r="11" spans="2:39" x14ac:dyDescent="0.2">
      <c r="B11" s="18" t="s">
        <v>5</v>
      </c>
      <c r="C11" s="19">
        <v>1.78</v>
      </c>
      <c r="D11" s="20">
        <v>1.0125</v>
      </c>
      <c r="E11" s="21">
        <v>2.7925</v>
      </c>
      <c r="F11" s="19">
        <v>2.0225</v>
      </c>
      <c r="G11" s="22">
        <v>1.77</v>
      </c>
      <c r="H11" s="22">
        <v>0.48</v>
      </c>
      <c r="I11" s="20">
        <v>0.51</v>
      </c>
      <c r="J11" s="19">
        <v>4.7824999999999998</v>
      </c>
      <c r="K11" s="60">
        <v>1.6475</v>
      </c>
      <c r="L11" s="22">
        <v>1.03</v>
      </c>
      <c r="M11" s="22">
        <v>0.60250000000000004</v>
      </c>
      <c r="N11" s="22">
        <v>0.47249999999999998</v>
      </c>
      <c r="O11" s="24">
        <v>7.7499999999999999E-2</v>
      </c>
      <c r="P11" s="60">
        <v>3.83</v>
      </c>
      <c r="Q11" s="60">
        <v>1.135</v>
      </c>
      <c r="R11" s="22">
        <v>0.45</v>
      </c>
      <c r="S11" s="22">
        <v>0.39750000000000002</v>
      </c>
      <c r="T11" s="23">
        <v>0.33500000000000002</v>
      </c>
      <c r="U11" s="21">
        <v>2.3174999999999999</v>
      </c>
      <c r="V11" s="21">
        <v>13.7225</v>
      </c>
      <c r="W11" s="83">
        <v>100</v>
      </c>
      <c r="X11" s="88">
        <v>80.833333300000007</v>
      </c>
      <c r="Y11" s="156">
        <v>37.25</v>
      </c>
      <c r="Z11" s="83">
        <v>100</v>
      </c>
      <c r="AA11" s="88">
        <v>82.5</v>
      </c>
      <c r="AB11" s="156">
        <v>82.5</v>
      </c>
      <c r="AC11" s="88">
        <v>77.5</v>
      </c>
      <c r="AD11" s="88">
        <v>47.5</v>
      </c>
      <c r="AE11" s="88">
        <v>38.75</v>
      </c>
      <c r="AF11" s="88">
        <v>23.75</v>
      </c>
      <c r="AG11" s="88">
        <v>36.25</v>
      </c>
      <c r="AH11" s="91">
        <v>40</v>
      </c>
      <c r="AI11" s="81">
        <v>11.25</v>
      </c>
      <c r="AJ11" s="94">
        <v>2.875</v>
      </c>
      <c r="AK11" s="94">
        <v>3</v>
      </c>
      <c r="AL11" s="94">
        <v>2.75</v>
      </c>
      <c r="AM11" s="94">
        <f t="shared" si="0"/>
        <v>112.38738738738738</v>
      </c>
    </row>
    <row r="12" spans="2:39" x14ac:dyDescent="0.2">
      <c r="B12" s="18" t="s">
        <v>10</v>
      </c>
      <c r="C12" s="19">
        <v>1.4824999999999999</v>
      </c>
      <c r="D12" s="20">
        <v>0.77249999999999996</v>
      </c>
      <c r="E12" s="21">
        <v>2.2549999999999999</v>
      </c>
      <c r="F12" s="19">
        <v>2.1875</v>
      </c>
      <c r="G12" s="22">
        <v>1.595</v>
      </c>
      <c r="H12" s="22">
        <v>0.47</v>
      </c>
      <c r="I12" s="20">
        <v>0.41249999999999998</v>
      </c>
      <c r="J12" s="19">
        <v>4.665</v>
      </c>
      <c r="K12" s="60">
        <v>1.7875000000000001</v>
      </c>
      <c r="L12" s="22">
        <v>0.92749999999999999</v>
      </c>
      <c r="M12" s="22">
        <v>0.57250000000000001</v>
      </c>
      <c r="N12" s="22">
        <v>0.38500000000000001</v>
      </c>
      <c r="O12" s="24">
        <v>6.5000000000000002E-2</v>
      </c>
      <c r="P12" s="60">
        <v>3.7374999999999998</v>
      </c>
      <c r="Q12" s="60">
        <v>1.4775</v>
      </c>
      <c r="R12" s="22">
        <v>0.47499999999999998</v>
      </c>
      <c r="S12" s="22">
        <v>0.48</v>
      </c>
      <c r="T12" s="23">
        <v>0.29749999999999999</v>
      </c>
      <c r="U12" s="21">
        <v>2.73</v>
      </c>
      <c r="V12" s="21">
        <v>13.387499999999999</v>
      </c>
      <c r="W12" s="83">
        <v>99.5</v>
      </c>
      <c r="X12" s="88">
        <v>76.666666699999993</v>
      </c>
      <c r="Y12" s="156">
        <v>48</v>
      </c>
      <c r="Z12" s="83">
        <v>99.5</v>
      </c>
      <c r="AA12" s="88">
        <v>82.5</v>
      </c>
      <c r="AB12" s="156">
        <v>75</v>
      </c>
      <c r="AC12" s="88">
        <v>72.5</v>
      </c>
      <c r="AD12" s="88">
        <v>72.5</v>
      </c>
      <c r="AE12" s="88">
        <v>46.25</v>
      </c>
      <c r="AF12" s="88">
        <v>41.25</v>
      </c>
      <c r="AG12" s="88">
        <v>40</v>
      </c>
      <c r="AH12" s="91">
        <v>40</v>
      </c>
      <c r="AI12" s="81">
        <v>1.25</v>
      </c>
      <c r="AJ12" s="94">
        <v>3.75</v>
      </c>
      <c r="AK12" s="94">
        <v>4</v>
      </c>
      <c r="AL12" s="94">
        <v>3.5</v>
      </c>
      <c r="AM12" s="94">
        <f t="shared" si="0"/>
        <v>109.64373464373463</v>
      </c>
    </row>
    <row r="13" spans="2:39" x14ac:dyDescent="0.2">
      <c r="B13" s="18" t="s">
        <v>32</v>
      </c>
      <c r="C13" s="19">
        <v>1.71</v>
      </c>
      <c r="D13" s="20">
        <v>0.85750000000000004</v>
      </c>
      <c r="E13" s="21">
        <v>2.5674999999999999</v>
      </c>
      <c r="F13" s="19">
        <v>2.14</v>
      </c>
      <c r="G13" s="22">
        <v>1.7625</v>
      </c>
      <c r="H13" s="22">
        <v>0.50249999999999995</v>
      </c>
      <c r="I13" s="20">
        <v>0.48</v>
      </c>
      <c r="J13" s="19">
        <v>4.8849999999999998</v>
      </c>
      <c r="K13" s="60">
        <v>1.7825</v>
      </c>
      <c r="L13" s="22">
        <v>0.95750000000000002</v>
      </c>
      <c r="M13" s="22">
        <v>0.55000000000000004</v>
      </c>
      <c r="N13" s="22">
        <v>0.35249999999999998</v>
      </c>
      <c r="O13" s="24">
        <v>5.7500000000000002E-2</v>
      </c>
      <c r="P13" s="60">
        <v>3.7</v>
      </c>
      <c r="Q13" s="60">
        <v>1.1200000000000001</v>
      </c>
      <c r="R13" s="22">
        <v>0.42</v>
      </c>
      <c r="S13" s="22">
        <v>0.39750000000000002</v>
      </c>
      <c r="T13" s="23">
        <v>0.2525</v>
      </c>
      <c r="U13" s="21">
        <v>2.19</v>
      </c>
      <c r="V13" s="21">
        <v>13.342499999999999</v>
      </c>
      <c r="W13" s="83">
        <v>99.5</v>
      </c>
      <c r="X13" s="88">
        <v>70.416666699999993</v>
      </c>
      <c r="Y13" s="156">
        <v>34</v>
      </c>
      <c r="Z13" s="83">
        <v>99.5</v>
      </c>
      <c r="AA13" s="88">
        <v>83.75</v>
      </c>
      <c r="AB13" s="156">
        <v>72.5</v>
      </c>
      <c r="AC13" s="88">
        <v>55</v>
      </c>
      <c r="AD13" s="88">
        <v>57.5</v>
      </c>
      <c r="AE13" s="88">
        <v>35</v>
      </c>
      <c r="AF13" s="88">
        <v>28.75</v>
      </c>
      <c r="AG13" s="88">
        <v>27.5</v>
      </c>
      <c r="AH13" s="91">
        <v>21.25</v>
      </c>
      <c r="AI13" s="81">
        <v>16.25</v>
      </c>
      <c r="AJ13" s="94">
        <v>3.125</v>
      </c>
      <c r="AK13" s="94">
        <v>3.25</v>
      </c>
      <c r="AL13" s="94">
        <v>3</v>
      </c>
      <c r="AM13" s="94">
        <f t="shared" si="0"/>
        <v>109.27518427518426</v>
      </c>
    </row>
    <row r="14" spans="2:39" x14ac:dyDescent="0.2">
      <c r="B14" s="18" t="s">
        <v>37</v>
      </c>
      <c r="C14" s="19">
        <v>1.4875</v>
      </c>
      <c r="D14" s="20">
        <v>0.70499999999999996</v>
      </c>
      <c r="E14" s="21">
        <v>2.1924999999999999</v>
      </c>
      <c r="F14" s="19">
        <v>2.1549999999999998</v>
      </c>
      <c r="G14" s="22">
        <v>1.65</v>
      </c>
      <c r="H14" s="22">
        <v>0.49</v>
      </c>
      <c r="I14" s="20">
        <v>0.42</v>
      </c>
      <c r="J14" s="19">
        <v>4.7149999999999999</v>
      </c>
      <c r="K14" s="60">
        <v>1.8525</v>
      </c>
      <c r="L14" s="22">
        <v>0.90249999999999997</v>
      </c>
      <c r="M14" s="22">
        <v>0.61</v>
      </c>
      <c r="N14" s="22">
        <v>0.28499999999999998</v>
      </c>
      <c r="O14" s="24">
        <v>4.7500000000000001E-2</v>
      </c>
      <c r="P14" s="60">
        <v>3.6974999999999998</v>
      </c>
      <c r="Q14" s="60">
        <v>1.44</v>
      </c>
      <c r="R14" s="22">
        <v>0.50749999999999995</v>
      </c>
      <c r="S14" s="22">
        <v>0.40500000000000003</v>
      </c>
      <c r="T14" s="23">
        <v>0.27750000000000002</v>
      </c>
      <c r="U14" s="21">
        <v>2.63</v>
      </c>
      <c r="V14" s="21">
        <v>13.234999999999999</v>
      </c>
      <c r="W14" s="83">
        <v>100</v>
      </c>
      <c r="X14" s="88">
        <v>79.166666699999993</v>
      </c>
      <c r="Y14" s="156">
        <v>47.6</v>
      </c>
      <c r="Z14" s="83">
        <v>100</v>
      </c>
      <c r="AA14" s="88">
        <v>87.5</v>
      </c>
      <c r="AB14" s="156">
        <v>77.5</v>
      </c>
      <c r="AC14" s="88">
        <v>72.5</v>
      </c>
      <c r="AD14" s="88">
        <v>77.5</v>
      </c>
      <c r="AE14" s="88">
        <v>57.5</v>
      </c>
      <c r="AF14" s="88">
        <v>36.25</v>
      </c>
      <c r="AG14" s="88">
        <v>41.25</v>
      </c>
      <c r="AH14" s="91">
        <v>25.5</v>
      </c>
      <c r="AI14" s="81">
        <v>2.25</v>
      </c>
      <c r="AJ14" s="94">
        <v>3.75</v>
      </c>
      <c r="AK14" s="94">
        <v>4.5</v>
      </c>
      <c r="AL14" s="94">
        <v>3</v>
      </c>
      <c r="AM14" s="94">
        <f t="shared" si="0"/>
        <v>108.39475839475838</v>
      </c>
    </row>
    <row r="15" spans="2:39" x14ac:dyDescent="0.2">
      <c r="B15" s="18" t="s">
        <v>40</v>
      </c>
      <c r="C15" s="19">
        <v>1.4824999999999999</v>
      </c>
      <c r="D15" s="20">
        <v>0.74250000000000005</v>
      </c>
      <c r="E15" s="21">
        <v>2.2250000000000001</v>
      </c>
      <c r="F15" s="19">
        <v>2.0825</v>
      </c>
      <c r="G15" s="22">
        <v>1.51</v>
      </c>
      <c r="H15" s="22">
        <v>0.4425</v>
      </c>
      <c r="I15" s="20">
        <v>0.32750000000000001</v>
      </c>
      <c r="J15" s="19">
        <v>4.3624999999999998</v>
      </c>
      <c r="K15" s="60">
        <v>1.54</v>
      </c>
      <c r="L15" s="22">
        <v>0.86499999999999999</v>
      </c>
      <c r="M15" s="22">
        <v>0.73250000000000004</v>
      </c>
      <c r="N15" s="22">
        <v>0.38</v>
      </c>
      <c r="O15" s="24">
        <v>8.7499999999999994E-2</v>
      </c>
      <c r="P15" s="60">
        <v>3.605</v>
      </c>
      <c r="Q15" s="60">
        <v>1.5625</v>
      </c>
      <c r="R15" s="22">
        <v>0.5575</v>
      </c>
      <c r="S15" s="22">
        <v>0.5675</v>
      </c>
      <c r="T15" s="23">
        <v>0.34250000000000003</v>
      </c>
      <c r="U15" s="21">
        <v>3.03</v>
      </c>
      <c r="V15" s="21">
        <v>13.2225</v>
      </c>
      <c r="W15" s="83">
        <v>99.5</v>
      </c>
      <c r="X15" s="88">
        <v>81.666666699999993</v>
      </c>
      <c r="Y15" s="156">
        <v>70.75</v>
      </c>
      <c r="Z15" s="83">
        <v>99.5</v>
      </c>
      <c r="AA15" s="88">
        <v>88.75</v>
      </c>
      <c r="AB15" s="156">
        <v>80</v>
      </c>
      <c r="AC15" s="88">
        <v>76.25</v>
      </c>
      <c r="AD15" s="88">
        <v>75</v>
      </c>
      <c r="AE15" s="88">
        <v>65</v>
      </c>
      <c r="AF15" s="88">
        <v>77.5</v>
      </c>
      <c r="AG15" s="88">
        <v>75</v>
      </c>
      <c r="AH15" s="91">
        <v>61.25</v>
      </c>
      <c r="AI15" s="81">
        <v>3.5</v>
      </c>
      <c r="AJ15" s="94">
        <v>4</v>
      </c>
      <c r="AK15" s="94">
        <v>4.5</v>
      </c>
      <c r="AL15" s="94">
        <v>3.5</v>
      </c>
      <c r="AM15" s="94">
        <f t="shared" si="0"/>
        <v>108.29238329238329</v>
      </c>
    </row>
    <row r="16" spans="2:39" x14ac:dyDescent="0.2">
      <c r="B16" s="18" t="s">
        <v>23</v>
      </c>
      <c r="C16" s="19">
        <v>1.4614583299999999</v>
      </c>
      <c r="D16" s="20">
        <v>0.63093750000000004</v>
      </c>
      <c r="E16" s="21">
        <v>2.0923958300000001</v>
      </c>
      <c r="F16" s="19">
        <v>2.2845312500000001</v>
      </c>
      <c r="G16" s="22">
        <v>1.73770833</v>
      </c>
      <c r="H16" s="22">
        <v>0.45526042</v>
      </c>
      <c r="I16" s="20">
        <v>0.43036458</v>
      </c>
      <c r="J16" s="19">
        <v>4.90786458</v>
      </c>
      <c r="K16" s="60">
        <v>1.82307292</v>
      </c>
      <c r="L16" s="22">
        <v>0.96697917</v>
      </c>
      <c r="M16" s="22">
        <v>0.58046874999999998</v>
      </c>
      <c r="N16" s="22">
        <v>0.35380208000000002</v>
      </c>
      <c r="O16" s="24">
        <v>5.447917E-2</v>
      </c>
      <c r="P16" s="60">
        <v>3.7788020800000002</v>
      </c>
      <c r="Q16" s="60">
        <v>1.26875</v>
      </c>
      <c r="R16" s="22">
        <v>0.42994791999999998</v>
      </c>
      <c r="S16" s="22">
        <v>0.38380207999999999</v>
      </c>
      <c r="T16" s="23">
        <v>0.24385417000000001</v>
      </c>
      <c r="U16" s="21">
        <v>2.3263541700000001</v>
      </c>
      <c r="V16" s="21">
        <v>13.105416699999999</v>
      </c>
      <c r="W16" s="83">
        <v>99.9375</v>
      </c>
      <c r="X16" s="88">
        <v>76.651041699999993</v>
      </c>
      <c r="Y16" s="156">
        <v>36.992708299999997</v>
      </c>
      <c r="Z16" s="83">
        <v>99.9375</v>
      </c>
      <c r="AA16" s="88">
        <v>84.921875</v>
      </c>
      <c r="AB16" s="156">
        <v>75.46875</v>
      </c>
      <c r="AC16" s="88">
        <v>69.5625</v>
      </c>
      <c r="AD16" s="88">
        <v>65.979166699999993</v>
      </c>
      <c r="AE16" s="88">
        <v>46.9947917</v>
      </c>
      <c r="AF16" s="88">
        <v>26.6145833</v>
      </c>
      <c r="AG16" s="88">
        <v>27.6614583</v>
      </c>
      <c r="AH16" s="91">
        <v>17.7135417</v>
      </c>
      <c r="AI16" s="81">
        <v>4.4427082999999996</v>
      </c>
      <c r="AJ16" s="94">
        <v>2.7118055700000001</v>
      </c>
      <c r="AK16" s="94">
        <v>2.9340278099999999</v>
      </c>
      <c r="AL16" s="94">
        <v>2.4895833299999999</v>
      </c>
      <c r="AM16" s="94">
        <f t="shared" si="0"/>
        <v>107.3334701064701</v>
      </c>
    </row>
    <row r="17" spans="2:39" x14ac:dyDescent="0.2">
      <c r="B17" s="18" t="s">
        <v>34</v>
      </c>
      <c r="C17" s="19">
        <v>1.575</v>
      </c>
      <c r="D17" s="20">
        <v>0.97499999999999998</v>
      </c>
      <c r="E17" s="21">
        <v>2.5499999999999998</v>
      </c>
      <c r="F17" s="19">
        <v>2</v>
      </c>
      <c r="G17" s="22">
        <v>1.7925</v>
      </c>
      <c r="H17" s="22">
        <v>0.48749999999999999</v>
      </c>
      <c r="I17" s="20">
        <v>0.46250000000000002</v>
      </c>
      <c r="J17" s="19">
        <v>4.7424999999999997</v>
      </c>
      <c r="K17" s="60">
        <v>1.4424999999999999</v>
      </c>
      <c r="L17" s="22">
        <v>0.90249999999999997</v>
      </c>
      <c r="M17" s="22">
        <v>0.5</v>
      </c>
      <c r="N17" s="22">
        <v>0.46250000000000002</v>
      </c>
      <c r="O17" s="24">
        <v>9.7500000000000003E-2</v>
      </c>
      <c r="P17" s="60">
        <v>3.4049999999999998</v>
      </c>
      <c r="Q17" s="60">
        <v>1.1850000000000001</v>
      </c>
      <c r="R17" s="22">
        <v>0.4325</v>
      </c>
      <c r="S17" s="22">
        <v>0.35</v>
      </c>
      <c r="T17" s="23">
        <v>0.2525</v>
      </c>
      <c r="U17" s="21">
        <v>2.2200000000000002</v>
      </c>
      <c r="V17" s="21">
        <v>12.9175</v>
      </c>
      <c r="W17" s="83">
        <v>99.5</v>
      </c>
      <c r="X17" s="88">
        <v>75.416666699999993</v>
      </c>
      <c r="Y17" s="156">
        <v>30</v>
      </c>
      <c r="Z17" s="83">
        <v>99.5</v>
      </c>
      <c r="AA17" s="88">
        <v>76.25</v>
      </c>
      <c r="AB17" s="156">
        <v>75</v>
      </c>
      <c r="AC17" s="88">
        <v>75</v>
      </c>
      <c r="AD17" s="88">
        <v>47.5</v>
      </c>
      <c r="AE17" s="88">
        <v>30</v>
      </c>
      <c r="AF17" s="88">
        <v>21.25</v>
      </c>
      <c r="AG17" s="88">
        <v>23.75</v>
      </c>
      <c r="AH17" s="91">
        <v>27.5</v>
      </c>
      <c r="AI17" s="81">
        <v>23.75</v>
      </c>
      <c r="AJ17" s="94">
        <v>2.75</v>
      </c>
      <c r="AK17" s="94">
        <v>2.75</v>
      </c>
      <c r="AL17" s="94">
        <v>2.75</v>
      </c>
      <c r="AM17" s="94">
        <f t="shared" si="0"/>
        <v>105.79443079443078</v>
      </c>
    </row>
    <row r="18" spans="2:39" x14ac:dyDescent="0.2">
      <c r="B18" s="18" t="s">
        <v>3</v>
      </c>
      <c r="C18" s="19">
        <v>1.4075</v>
      </c>
      <c r="D18" s="20">
        <v>0.78</v>
      </c>
      <c r="E18" s="21">
        <v>2.1875</v>
      </c>
      <c r="F18" s="19">
        <v>2.34</v>
      </c>
      <c r="G18" s="22">
        <v>1.575</v>
      </c>
      <c r="H18" s="22">
        <v>0.45</v>
      </c>
      <c r="I18" s="20">
        <v>0.41749999999999998</v>
      </c>
      <c r="J18" s="19">
        <v>4.7824999999999998</v>
      </c>
      <c r="K18" s="60">
        <v>1.7925</v>
      </c>
      <c r="L18" s="22">
        <v>0.90500000000000003</v>
      </c>
      <c r="M18" s="22">
        <v>0.52749999999999997</v>
      </c>
      <c r="N18" s="22">
        <v>0.38500000000000001</v>
      </c>
      <c r="O18" s="24">
        <v>7.2499999999999995E-2</v>
      </c>
      <c r="P18" s="60">
        <v>3.6825000000000001</v>
      </c>
      <c r="Q18" s="60">
        <v>1.0974999999999999</v>
      </c>
      <c r="R18" s="22">
        <v>0.31</v>
      </c>
      <c r="S18" s="22">
        <v>0.35499999999999998</v>
      </c>
      <c r="T18" s="23">
        <v>0.25750000000000001</v>
      </c>
      <c r="U18" s="21">
        <v>2.02</v>
      </c>
      <c r="V18" s="21">
        <v>12.672499999999999</v>
      </c>
      <c r="W18" s="83">
        <v>100</v>
      </c>
      <c r="X18" s="88">
        <v>78.75</v>
      </c>
      <c r="Y18" s="156">
        <v>33</v>
      </c>
      <c r="Z18" s="83">
        <v>100</v>
      </c>
      <c r="AA18" s="88">
        <v>88.75</v>
      </c>
      <c r="AB18" s="156">
        <v>80</v>
      </c>
      <c r="AC18" s="88">
        <v>67.5</v>
      </c>
      <c r="AD18" s="88">
        <v>62.5</v>
      </c>
      <c r="AE18" s="88">
        <v>30</v>
      </c>
      <c r="AF18" s="88">
        <v>23.75</v>
      </c>
      <c r="AG18" s="88">
        <v>25</v>
      </c>
      <c r="AH18" s="91">
        <v>23.75</v>
      </c>
      <c r="AI18" s="81">
        <v>3.75</v>
      </c>
      <c r="AJ18" s="94">
        <v>3.25</v>
      </c>
      <c r="AK18" s="94">
        <v>3.75</v>
      </c>
      <c r="AL18" s="94">
        <v>2.75</v>
      </c>
      <c r="AM18" s="94">
        <f t="shared" si="0"/>
        <v>103.78787878787878</v>
      </c>
    </row>
    <row r="19" spans="2:39" x14ac:dyDescent="0.2">
      <c r="B19" s="18" t="s">
        <v>26</v>
      </c>
      <c r="C19" s="19">
        <v>1.3149999999999999</v>
      </c>
      <c r="D19" s="20">
        <v>0.755</v>
      </c>
      <c r="E19" s="21">
        <v>2.0699999999999998</v>
      </c>
      <c r="F19" s="19">
        <v>2.04</v>
      </c>
      <c r="G19" s="22">
        <v>1.39</v>
      </c>
      <c r="H19" s="22">
        <v>0.44500000000000001</v>
      </c>
      <c r="I19" s="20">
        <v>0.33750000000000002</v>
      </c>
      <c r="J19" s="19">
        <v>4.2125000000000004</v>
      </c>
      <c r="K19" s="60">
        <v>1.5475000000000001</v>
      </c>
      <c r="L19" s="22">
        <v>0.88500000000000001</v>
      </c>
      <c r="M19" s="22">
        <v>0.61750000000000005</v>
      </c>
      <c r="N19" s="22">
        <v>0.34749999999999998</v>
      </c>
      <c r="O19" s="24">
        <v>5.2499999999999998E-2</v>
      </c>
      <c r="P19" s="60">
        <v>3.45</v>
      </c>
      <c r="Q19" s="60">
        <v>1.5225</v>
      </c>
      <c r="R19" s="22">
        <v>0.48749999999999999</v>
      </c>
      <c r="S19" s="22">
        <v>0.53</v>
      </c>
      <c r="T19" s="23">
        <v>0.34250000000000003</v>
      </c>
      <c r="U19" s="21">
        <v>2.8824999999999998</v>
      </c>
      <c r="V19" s="21">
        <v>12.615</v>
      </c>
      <c r="W19" s="83">
        <v>99</v>
      </c>
      <c r="X19" s="88">
        <v>76.666666699999993</v>
      </c>
      <c r="Y19" s="156">
        <v>54</v>
      </c>
      <c r="Z19" s="83">
        <v>99</v>
      </c>
      <c r="AA19" s="88">
        <v>87.5</v>
      </c>
      <c r="AB19" s="156">
        <v>72.5</v>
      </c>
      <c r="AC19" s="88">
        <v>70</v>
      </c>
      <c r="AD19" s="88">
        <v>72.5</v>
      </c>
      <c r="AE19" s="88">
        <v>53.75</v>
      </c>
      <c r="AF19" s="88">
        <v>60</v>
      </c>
      <c r="AG19" s="88">
        <v>45</v>
      </c>
      <c r="AH19" s="91">
        <v>38.75</v>
      </c>
      <c r="AI19" s="81">
        <v>3.5</v>
      </c>
      <c r="AJ19" s="94">
        <v>3.875</v>
      </c>
      <c r="AK19" s="94">
        <v>4.25</v>
      </c>
      <c r="AL19" s="94">
        <v>3.5</v>
      </c>
      <c r="AM19" s="94">
        <f t="shared" si="0"/>
        <v>103.31695331695332</v>
      </c>
    </row>
    <row r="20" spans="2:39" x14ac:dyDescent="0.2">
      <c r="B20" s="18" t="s">
        <v>38</v>
      </c>
      <c r="C20" s="19">
        <v>1.23</v>
      </c>
      <c r="D20" s="20">
        <v>0.82</v>
      </c>
      <c r="E20" s="21">
        <v>2.0499999999999998</v>
      </c>
      <c r="F20" s="19">
        <v>2.1124999999999998</v>
      </c>
      <c r="G20" s="22">
        <v>1.7324999999999999</v>
      </c>
      <c r="H20" s="22">
        <v>0.48</v>
      </c>
      <c r="I20" s="20">
        <v>0.495</v>
      </c>
      <c r="J20" s="19">
        <v>4.82</v>
      </c>
      <c r="K20" s="60">
        <v>1.97</v>
      </c>
      <c r="L20" s="22">
        <v>0.91</v>
      </c>
      <c r="M20" s="22">
        <v>0.52500000000000002</v>
      </c>
      <c r="N20" s="22">
        <v>0.38</v>
      </c>
      <c r="O20" s="24">
        <v>2.75E-2</v>
      </c>
      <c r="P20" s="60">
        <v>3.8125</v>
      </c>
      <c r="Q20" s="60">
        <v>1.0275000000000001</v>
      </c>
      <c r="R20" s="22">
        <v>0.33750000000000002</v>
      </c>
      <c r="S20" s="22">
        <v>0.32500000000000001</v>
      </c>
      <c r="T20" s="23">
        <v>0.23499999999999999</v>
      </c>
      <c r="U20" s="21">
        <v>1.925</v>
      </c>
      <c r="V20" s="21">
        <v>12.6075</v>
      </c>
      <c r="W20" s="83">
        <v>99.5</v>
      </c>
      <c r="X20" s="88">
        <v>49.1666667</v>
      </c>
      <c r="Y20" s="156">
        <v>16.25</v>
      </c>
      <c r="Z20" s="83">
        <v>99.5</v>
      </c>
      <c r="AA20" s="88">
        <v>75</v>
      </c>
      <c r="AB20" s="156">
        <v>47.5</v>
      </c>
      <c r="AC20" s="88">
        <v>25</v>
      </c>
      <c r="AD20" s="88">
        <v>35</v>
      </c>
      <c r="AE20" s="88">
        <v>13.75</v>
      </c>
      <c r="AF20" s="88">
        <v>11.75</v>
      </c>
      <c r="AG20" s="88">
        <v>9.25</v>
      </c>
      <c r="AH20" s="91">
        <v>11.5</v>
      </c>
      <c r="AI20" s="81">
        <v>23</v>
      </c>
      <c r="AJ20" s="94">
        <v>2.5</v>
      </c>
      <c r="AK20" s="94">
        <v>2.5</v>
      </c>
      <c r="AL20" s="94">
        <v>2.5</v>
      </c>
      <c r="AM20" s="94">
        <f t="shared" si="0"/>
        <v>103.25552825552823</v>
      </c>
    </row>
    <row r="21" spans="2:39" x14ac:dyDescent="0.2">
      <c r="B21" s="18" t="s">
        <v>7</v>
      </c>
      <c r="C21" s="19">
        <v>1.4275</v>
      </c>
      <c r="D21" s="20">
        <v>0.70499999999999996</v>
      </c>
      <c r="E21" s="21">
        <v>2.1324999999999998</v>
      </c>
      <c r="F21" s="19">
        <v>2.1850000000000001</v>
      </c>
      <c r="G21" s="22">
        <v>1.56</v>
      </c>
      <c r="H21" s="22">
        <v>0.45500000000000002</v>
      </c>
      <c r="I21" s="20">
        <v>0.36</v>
      </c>
      <c r="J21" s="19">
        <v>4.5599999999999996</v>
      </c>
      <c r="K21" s="60">
        <v>1.66</v>
      </c>
      <c r="L21" s="22">
        <v>0.91249999999999998</v>
      </c>
      <c r="M21" s="22">
        <v>0.52749999999999997</v>
      </c>
      <c r="N21" s="22">
        <v>0.28499999999999998</v>
      </c>
      <c r="O21" s="24">
        <v>3.7499999999999999E-2</v>
      </c>
      <c r="P21" s="60">
        <v>3.4224999999999999</v>
      </c>
      <c r="Q21" s="60">
        <v>1.1825000000000001</v>
      </c>
      <c r="R21" s="22">
        <v>0.36499999999999999</v>
      </c>
      <c r="S21" s="22">
        <v>0.3075</v>
      </c>
      <c r="T21" s="23">
        <v>0.24</v>
      </c>
      <c r="U21" s="21">
        <v>2.0950000000000002</v>
      </c>
      <c r="V21" s="21">
        <v>12.21</v>
      </c>
      <c r="W21" s="83">
        <v>99.5</v>
      </c>
      <c r="X21" s="88">
        <v>69.166666699999993</v>
      </c>
      <c r="Y21" s="156">
        <v>30.75</v>
      </c>
      <c r="Z21" s="83">
        <v>99.5</v>
      </c>
      <c r="AA21" s="88">
        <v>85</v>
      </c>
      <c r="AB21" s="156">
        <v>62.5</v>
      </c>
      <c r="AC21" s="88">
        <v>60</v>
      </c>
      <c r="AD21" s="88">
        <v>55</v>
      </c>
      <c r="AE21" s="88">
        <v>31.25</v>
      </c>
      <c r="AF21" s="88">
        <v>21.25</v>
      </c>
      <c r="AG21" s="88">
        <v>22.5</v>
      </c>
      <c r="AH21" s="91">
        <v>23.75</v>
      </c>
      <c r="AI21" s="81">
        <v>1</v>
      </c>
      <c r="AJ21" s="94">
        <v>3.25</v>
      </c>
      <c r="AK21" s="94">
        <v>3.75</v>
      </c>
      <c r="AL21" s="94">
        <v>2.75</v>
      </c>
      <c r="AM21" s="94">
        <f t="shared" si="0"/>
        <v>100</v>
      </c>
    </row>
    <row r="22" spans="2:39" x14ac:dyDescent="0.2">
      <c r="B22" s="18" t="s">
        <v>39</v>
      </c>
      <c r="C22" s="19">
        <v>1.59354167</v>
      </c>
      <c r="D22" s="20">
        <v>0.71906250000000005</v>
      </c>
      <c r="E22" s="21">
        <v>2.3126041700000002</v>
      </c>
      <c r="F22" s="19">
        <v>2.1079687499999999</v>
      </c>
      <c r="G22" s="22">
        <v>1.4622916699999999</v>
      </c>
      <c r="H22" s="22">
        <v>0.39723957999999998</v>
      </c>
      <c r="I22" s="20">
        <v>0.42213541999999998</v>
      </c>
      <c r="J22" s="19">
        <v>4.3896354200000003</v>
      </c>
      <c r="K22" s="60">
        <v>1.6844270800000001</v>
      </c>
      <c r="L22" s="22">
        <v>0.88802082999999998</v>
      </c>
      <c r="M22" s="22">
        <v>0.45703125</v>
      </c>
      <c r="N22" s="22">
        <v>0.36869792000000001</v>
      </c>
      <c r="O22" s="24">
        <v>3.0520829999999999E-2</v>
      </c>
      <c r="P22" s="60">
        <v>3.4286979199999998</v>
      </c>
      <c r="Q22" s="60">
        <v>1.0912500000000001</v>
      </c>
      <c r="R22" s="22">
        <v>0.33755207999999998</v>
      </c>
      <c r="S22" s="22">
        <v>0.32869791999999998</v>
      </c>
      <c r="T22" s="23">
        <v>0.26114583000000002</v>
      </c>
      <c r="U22" s="21">
        <v>2.0186458300000001</v>
      </c>
      <c r="V22" s="21">
        <v>12.1495833</v>
      </c>
      <c r="W22" s="83">
        <v>100.0625</v>
      </c>
      <c r="X22" s="88">
        <v>57.0989583</v>
      </c>
      <c r="Y22" s="156">
        <v>23.957291699999999</v>
      </c>
      <c r="Z22" s="83">
        <v>100.0625</v>
      </c>
      <c r="AA22" s="88">
        <v>63.828125</v>
      </c>
      <c r="AB22" s="156">
        <v>59.53125</v>
      </c>
      <c r="AC22" s="88">
        <v>47.9375</v>
      </c>
      <c r="AD22" s="88">
        <v>44.0208333</v>
      </c>
      <c r="AE22" s="88">
        <v>26.7552083</v>
      </c>
      <c r="AF22" s="88">
        <v>23.8854167</v>
      </c>
      <c r="AG22" s="88">
        <v>16.5885417</v>
      </c>
      <c r="AH22" s="91">
        <v>8.5364582999999996</v>
      </c>
      <c r="AI22" s="81">
        <v>34.8072917</v>
      </c>
      <c r="AJ22" s="94">
        <v>2.2881944299999999</v>
      </c>
      <c r="AK22" s="94">
        <v>2.5659721900000001</v>
      </c>
      <c r="AL22" s="94">
        <v>2.0104166700000001</v>
      </c>
      <c r="AM22" s="94">
        <f t="shared" si="0"/>
        <v>99.505186732186729</v>
      </c>
    </row>
    <row r="23" spans="2:39" x14ac:dyDescent="0.2">
      <c r="B23" s="18" t="s">
        <v>35</v>
      </c>
      <c r="C23" s="19">
        <v>1.5649999999999999</v>
      </c>
      <c r="D23" s="20">
        <v>0.86499999999999999</v>
      </c>
      <c r="E23" s="21">
        <v>2.4300000000000002</v>
      </c>
      <c r="F23" s="19">
        <v>2.2050000000000001</v>
      </c>
      <c r="G23" s="22">
        <v>1.7175</v>
      </c>
      <c r="H23" s="22">
        <v>0.46500000000000002</v>
      </c>
      <c r="I23" s="20">
        <v>0.40749999999999997</v>
      </c>
      <c r="J23" s="19">
        <v>4.7949999999999999</v>
      </c>
      <c r="K23" s="60">
        <v>1.6625000000000001</v>
      </c>
      <c r="L23" s="22">
        <v>0.86499999999999999</v>
      </c>
      <c r="M23" s="22">
        <v>0.36499999999999999</v>
      </c>
      <c r="N23" s="22">
        <v>0.34499999999999997</v>
      </c>
      <c r="O23" s="24">
        <v>2.75E-2</v>
      </c>
      <c r="P23" s="60">
        <v>3.2650000000000001</v>
      </c>
      <c r="Q23" s="60">
        <v>0.74750000000000005</v>
      </c>
      <c r="R23" s="22">
        <v>0.26750000000000002</v>
      </c>
      <c r="S23" s="22">
        <v>0.23749999999999999</v>
      </c>
      <c r="T23" s="23">
        <v>0.22750000000000001</v>
      </c>
      <c r="U23" s="21">
        <v>1.48</v>
      </c>
      <c r="V23" s="21">
        <v>11.97</v>
      </c>
      <c r="W23" s="83">
        <v>96.25</v>
      </c>
      <c r="X23" s="88">
        <v>42.5</v>
      </c>
      <c r="Y23" s="156">
        <v>9.5</v>
      </c>
      <c r="Z23" s="83">
        <v>96.25</v>
      </c>
      <c r="AA23" s="88">
        <v>57.5</v>
      </c>
      <c r="AB23" s="156">
        <v>40</v>
      </c>
      <c r="AC23" s="88">
        <v>30</v>
      </c>
      <c r="AD23" s="88">
        <v>12.5</v>
      </c>
      <c r="AE23" s="88">
        <v>6.25</v>
      </c>
      <c r="AF23" s="88">
        <v>8</v>
      </c>
      <c r="AG23" s="88">
        <v>11.5</v>
      </c>
      <c r="AH23" s="91">
        <v>9.25</v>
      </c>
      <c r="AI23" s="81">
        <v>23.75</v>
      </c>
      <c r="AJ23" s="94">
        <v>2.5</v>
      </c>
      <c r="AK23" s="94">
        <v>3</v>
      </c>
      <c r="AL23" s="94">
        <v>2</v>
      </c>
      <c r="AM23" s="94">
        <f t="shared" si="0"/>
        <v>98.034398034398023</v>
      </c>
    </row>
    <row r="24" spans="2:39" x14ac:dyDescent="0.2">
      <c r="B24" s="18" t="s">
        <v>41</v>
      </c>
      <c r="C24" s="19">
        <v>1.46</v>
      </c>
      <c r="D24" s="20">
        <v>0.89</v>
      </c>
      <c r="E24" s="21">
        <v>2.35</v>
      </c>
      <c r="F24" s="19">
        <v>1.9650000000000001</v>
      </c>
      <c r="G24" s="22">
        <v>1.45</v>
      </c>
      <c r="H24" s="22">
        <v>0.39750000000000002</v>
      </c>
      <c r="I24" s="20">
        <v>0.37</v>
      </c>
      <c r="J24" s="19">
        <v>4.1825000000000001</v>
      </c>
      <c r="K24" s="60">
        <v>1.35</v>
      </c>
      <c r="L24" s="22">
        <v>0.745</v>
      </c>
      <c r="M24" s="22">
        <v>0.33750000000000002</v>
      </c>
      <c r="N24" s="22">
        <v>0.245</v>
      </c>
      <c r="O24" s="24">
        <v>3.7499999999999999E-2</v>
      </c>
      <c r="P24" s="60">
        <v>2.7149999999999999</v>
      </c>
      <c r="Q24" s="60">
        <v>0.85</v>
      </c>
      <c r="R24" s="22">
        <v>0.28749999999999998</v>
      </c>
      <c r="S24" s="22">
        <v>0.28499999999999998</v>
      </c>
      <c r="T24" s="23">
        <v>0.245</v>
      </c>
      <c r="U24" s="21">
        <v>1.6675</v>
      </c>
      <c r="V24" s="21">
        <v>10.914999999999999</v>
      </c>
      <c r="W24" s="83">
        <v>97.5</v>
      </c>
      <c r="X24" s="88">
        <v>45.8333333</v>
      </c>
      <c r="Y24" s="156">
        <v>13</v>
      </c>
      <c r="Z24" s="83">
        <v>97.5</v>
      </c>
      <c r="AA24" s="88">
        <v>62.5</v>
      </c>
      <c r="AB24" s="156">
        <v>42.5</v>
      </c>
      <c r="AC24" s="88">
        <v>32.5</v>
      </c>
      <c r="AD24" s="88">
        <v>21.25</v>
      </c>
      <c r="AE24" s="88">
        <v>7</v>
      </c>
      <c r="AF24" s="88">
        <v>8.75</v>
      </c>
      <c r="AG24" s="88">
        <v>14.25</v>
      </c>
      <c r="AH24" s="91">
        <v>13.75</v>
      </c>
      <c r="AI24" s="81">
        <v>30</v>
      </c>
      <c r="AJ24" s="94">
        <v>2.625</v>
      </c>
      <c r="AK24" s="94">
        <v>2</v>
      </c>
      <c r="AL24" s="94">
        <v>3.25</v>
      </c>
      <c r="AM24" s="94">
        <f t="shared" si="0"/>
        <v>89.393939393939377</v>
      </c>
    </row>
    <row r="25" spans="2:39" x14ac:dyDescent="0.2">
      <c r="B25" s="18" t="s">
        <v>42</v>
      </c>
      <c r="C25" s="19">
        <v>1.2549999999999999</v>
      </c>
      <c r="D25" s="20">
        <v>0.7</v>
      </c>
      <c r="E25" s="21">
        <v>1.9550000000000001</v>
      </c>
      <c r="F25" s="19">
        <v>2.1425000000000001</v>
      </c>
      <c r="G25" s="22">
        <v>1.4924999999999999</v>
      </c>
      <c r="H25" s="22">
        <v>0.3075</v>
      </c>
      <c r="I25" s="20">
        <v>0.30249999999999999</v>
      </c>
      <c r="J25" s="19">
        <v>4.2450000000000001</v>
      </c>
      <c r="K25" s="60">
        <v>1.39</v>
      </c>
      <c r="L25" s="22">
        <v>0.71</v>
      </c>
      <c r="M25" s="22">
        <v>0.245</v>
      </c>
      <c r="N25" s="22">
        <v>0.29749999999999999</v>
      </c>
      <c r="O25" s="24">
        <v>1.7500000000000002E-2</v>
      </c>
      <c r="P25" s="60">
        <v>2.66</v>
      </c>
      <c r="Q25" s="60">
        <v>0.78749999999999998</v>
      </c>
      <c r="R25" s="22">
        <v>0.23</v>
      </c>
      <c r="S25" s="22">
        <v>0.27750000000000002</v>
      </c>
      <c r="T25" s="23">
        <v>0.2225</v>
      </c>
      <c r="U25" s="21">
        <v>1.5175000000000001</v>
      </c>
      <c r="V25" s="21">
        <v>10.3775</v>
      </c>
      <c r="W25" s="83">
        <v>87.75</v>
      </c>
      <c r="X25" s="88">
        <v>14</v>
      </c>
      <c r="Y25" s="156">
        <v>1.65</v>
      </c>
      <c r="Z25" s="83">
        <v>87.75</v>
      </c>
      <c r="AA25" s="88">
        <v>19.25</v>
      </c>
      <c r="AB25" s="156">
        <v>15.5</v>
      </c>
      <c r="AC25" s="88">
        <v>7.25</v>
      </c>
      <c r="AD25" s="88">
        <v>1.5</v>
      </c>
      <c r="AE25" s="88">
        <v>1.5</v>
      </c>
      <c r="AF25" s="88">
        <v>1.75</v>
      </c>
      <c r="AG25" s="88">
        <v>1</v>
      </c>
      <c r="AH25" s="91">
        <v>2.5</v>
      </c>
      <c r="AI25" s="81">
        <v>18.803925</v>
      </c>
      <c r="AJ25" s="94">
        <v>2.41666625</v>
      </c>
      <c r="AK25" s="94">
        <v>2.3333325</v>
      </c>
      <c r="AL25" s="94">
        <v>2.5</v>
      </c>
      <c r="AM25" s="94">
        <f t="shared" si="0"/>
        <v>84.991809991809987</v>
      </c>
    </row>
    <row r="26" spans="2:39" x14ac:dyDescent="0.2">
      <c r="B26" s="18" t="s">
        <v>43</v>
      </c>
      <c r="C26" s="19">
        <v>1.2925</v>
      </c>
      <c r="D26" s="20">
        <v>0.74750000000000005</v>
      </c>
      <c r="E26" s="21">
        <v>2.04</v>
      </c>
      <c r="F26" s="19">
        <v>1.8825000000000001</v>
      </c>
      <c r="G26" s="22">
        <v>1.4175</v>
      </c>
      <c r="H26" s="22">
        <v>0.36749999999999999</v>
      </c>
      <c r="I26" s="20">
        <v>0.33500000000000002</v>
      </c>
      <c r="J26" s="19">
        <v>4.0025000000000004</v>
      </c>
      <c r="K26" s="60">
        <v>1.1425000000000001</v>
      </c>
      <c r="L26" s="22">
        <v>0.83</v>
      </c>
      <c r="M26" s="22">
        <v>0.28249999999999997</v>
      </c>
      <c r="N26" s="22">
        <v>0.26</v>
      </c>
      <c r="O26" s="24">
        <v>2.75E-2</v>
      </c>
      <c r="P26" s="60">
        <v>2.5425</v>
      </c>
      <c r="Q26" s="60">
        <v>0.78</v>
      </c>
      <c r="R26" s="22">
        <v>0.33</v>
      </c>
      <c r="S26" s="22">
        <v>0.31</v>
      </c>
      <c r="T26" s="23">
        <v>0.22750000000000001</v>
      </c>
      <c r="U26" s="21">
        <v>1.6475</v>
      </c>
      <c r="V26" s="21">
        <v>10.2325</v>
      </c>
      <c r="W26" s="83">
        <v>86.5</v>
      </c>
      <c r="X26" s="88">
        <v>21.4166667</v>
      </c>
      <c r="Y26" s="156">
        <v>9.6999999999999993</v>
      </c>
      <c r="Z26" s="83">
        <v>86.5</v>
      </c>
      <c r="AA26" s="88">
        <v>33.75</v>
      </c>
      <c r="AB26" s="156">
        <v>21.25</v>
      </c>
      <c r="AC26" s="88">
        <v>9.25</v>
      </c>
      <c r="AD26" s="88">
        <v>11.25</v>
      </c>
      <c r="AE26" s="88">
        <v>14.5</v>
      </c>
      <c r="AF26" s="88">
        <v>8.5</v>
      </c>
      <c r="AG26" s="88">
        <v>8</v>
      </c>
      <c r="AH26" s="91">
        <v>6.25</v>
      </c>
      <c r="AI26" s="81">
        <v>57.5</v>
      </c>
      <c r="AJ26" s="94">
        <v>2.25</v>
      </c>
      <c r="AK26" s="94">
        <v>3</v>
      </c>
      <c r="AL26" s="94">
        <v>1.5</v>
      </c>
      <c r="AM26" s="202">
        <f t="shared" si="0"/>
        <v>83.804258804258808</v>
      </c>
    </row>
    <row r="27" spans="2:39" x14ac:dyDescent="0.2">
      <c r="B27" s="26"/>
      <c r="C27" s="27"/>
      <c r="D27" s="28"/>
      <c r="E27" s="29"/>
      <c r="F27" s="27"/>
      <c r="G27" s="30"/>
      <c r="H27" s="30"/>
      <c r="I27" s="28"/>
      <c r="J27" s="27"/>
      <c r="K27" s="62"/>
      <c r="L27" s="30"/>
      <c r="M27" s="30"/>
      <c r="N27" s="30"/>
      <c r="O27" s="32"/>
      <c r="P27" s="62"/>
      <c r="Q27" s="62"/>
      <c r="R27" s="30"/>
      <c r="S27" s="30"/>
      <c r="T27" s="31"/>
      <c r="U27" s="29"/>
      <c r="V27" s="29"/>
      <c r="W27" s="62"/>
      <c r="X27" s="144"/>
      <c r="Y27" s="155"/>
      <c r="Z27" s="62"/>
      <c r="AA27" s="30"/>
      <c r="AB27" s="32"/>
      <c r="AC27" s="30"/>
      <c r="AD27" s="30"/>
      <c r="AE27" s="30"/>
      <c r="AF27" s="30"/>
      <c r="AG27" s="30"/>
      <c r="AH27" s="33"/>
      <c r="AI27" s="29"/>
      <c r="AJ27" s="29"/>
      <c r="AK27" s="29"/>
      <c r="AL27" s="29"/>
      <c r="AM27" s="195"/>
    </row>
    <row r="28" spans="2:39" x14ac:dyDescent="0.2">
      <c r="B28" s="18" t="s">
        <v>11</v>
      </c>
      <c r="C28" s="19">
        <v>1.5222</v>
      </c>
      <c r="D28" s="20">
        <v>0.78590000000000004</v>
      </c>
      <c r="E28" s="21">
        <v>2.3081</v>
      </c>
      <c r="F28" s="19">
        <v>2.1711999999999998</v>
      </c>
      <c r="G28" s="22">
        <v>1.6759999999999999</v>
      </c>
      <c r="H28" s="22">
        <v>0.47820000000000001</v>
      </c>
      <c r="I28" s="20">
        <v>0.4451</v>
      </c>
      <c r="J28" s="19">
        <v>4.7705000000000002</v>
      </c>
      <c r="K28" s="60">
        <v>1.7278</v>
      </c>
      <c r="L28" s="22">
        <v>0.92969999999999997</v>
      </c>
      <c r="M28" s="22">
        <v>0.56430000000000002</v>
      </c>
      <c r="N28" s="22">
        <v>0.37359999999999999</v>
      </c>
      <c r="O28" s="24">
        <v>5.8200000000000002E-2</v>
      </c>
      <c r="P28" s="60">
        <v>3.6536</v>
      </c>
      <c r="Q28" s="60">
        <v>1.2542</v>
      </c>
      <c r="R28" s="22">
        <v>0.42970000000000003</v>
      </c>
      <c r="S28" s="22">
        <v>0.41049999999999998</v>
      </c>
      <c r="T28" s="23">
        <v>0.28089999999999998</v>
      </c>
      <c r="U28" s="21">
        <v>2.3753000000000002</v>
      </c>
      <c r="V28" s="21">
        <v>13.1075</v>
      </c>
      <c r="W28" s="83">
        <v>98.54</v>
      </c>
      <c r="X28" s="88">
        <v>68.676670000000001</v>
      </c>
      <c r="Y28" s="156">
        <v>38.316000000000003</v>
      </c>
      <c r="Z28" s="83">
        <v>98.54</v>
      </c>
      <c r="AA28" s="88">
        <v>78.2</v>
      </c>
      <c r="AB28" s="156">
        <v>67.72</v>
      </c>
      <c r="AC28" s="88">
        <v>60.11</v>
      </c>
      <c r="AD28" s="88">
        <v>57.51</v>
      </c>
      <c r="AE28" s="88">
        <v>38.57</v>
      </c>
      <c r="AF28" s="88">
        <v>33.270000000000003</v>
      </c>
      <c r="AG28" s="88">
        <v>32.380000000000003</v>
      </c>
      <c r="AH28" s="91">
        <v>29.85</v>
      </c>
      <c r="AI28" s="81">
        <v>12.41216</v>
      </c>
      <c r="AJ28" s="81">
        <v>3.31</v>
      </c>
      <c r="AK28" s="94">
        <v>3.64</v>
      </c>
      <c r="AL28" s="94">
        <v>2.98</v>
      </c>
      <c r="AM28" s="171"/>
    </row>
    <row r="29" spans="2:39" x14ac:dyDescent="0.2">
      <c r="B29" s="18" t="s">
        <v>12</v>
      </c>
      <c r="C29" s="19">
        <v>0.27429999999999999</v>
      </c>
      <c r="D29" s="20">
        <v>0.12820000000000001</v>
      </c>
      <c r="E29" s="21">
        <v>0.33600000000000002</v>
      </c>
      <c r="F29" s="19">
        <v>0.2278</v>
      </c>
      <c r="G29" s="22">
        <v>0.22450000000000001</v>
      </c>
      <c r="H29" s="22">
        <v>0.11260000000000001</v>
      </c>
      <c r="I29" s="20">
        <v>0.1016</v>
      </c>
      <c r="J29" s="19">
        <v>0.52969999999999995</v>
      </c>
      <c r="K29" s="60">
        <v>0.27460000000000001</v>
      </c>
      <c r="L29" s="22">
        <v>0.15010000000000001</v>
      </c>
      <c r="M29" s="22">
        <v>0.11990000000000001</v>
      </c>
      <c r="N29" s="22">
        <v>0.12620000000000001</v>
      </c>
      <c r="O29" s="24">
        <v>3.73E-2</v>
      </c>
      <c r="P29" s="60">
        <v>0.55269999999999997</v>
      </c>
      <c r="Q29" s="60">
        <v>0.26910000000000001</v>
      </c>
      <c r="R29" s="22">
        <v>0.14030000000000001</v>
      </c>
      <c r="S29" s="22">
        <v>0.11559999999999999</v>
      </c>
      <c r="T29" s="23">
        <v>7.0400000000000004E-2</v>
      </c>
      <c r="U29" s="21">
        <v>0.48720000000000002</v>
      </c>
      <c r="V29" s="21">
        <v>1.4095</v>
      </c>
      <c r="W29" s="83">
        <v>8.0343</v>
      </c>
      <c r="X29" s="88">
        <v>13.721</v>
      </c>
      <c r="Y29" s="156">
        <v>17.640999999999998</v>
      </c>
      <c r="Z29" s="83">
        <v>8.0343</v>
      </c>
      <c r="AA29" s="88">
        <v>17.419</v>
      </c>
      <c r="AB29" s="156">
        <v>13.363</v>
      </c>
      <c r="AC29" s="88">
        <v>17.754000000000001</v>
      </c>
      <c r="AD29" s="88">
        <v>19.658000000000001</v>
      </c>
      <c r="AE29" s="88">
        <v>22.643000000000001</v>
      </c>
      <c r="AF29" s="88">
        <v>23.643000000000001</v>
      </c>
      <c r="AG29" s="88">
        <v>22.600999999999999</v>
      </c>
      <c r="AH29" s="91">
        <v>25.937000000000001</v>
      </c>
      <c r="AI29" s="81">
        <v>12.262</v>
      </c>
      <c r="AJ29" s="94">
        <v>0.92759999999999998</v>
      </c>
      <c r="AK29" s="94">
        <v>1.1795</v>
      </c>
      <c r="AL29" s="94">
        <v>1.0999000000000001</v>
      </c>
      <c r="AM29" s="94"/>
    </row>
    <row r="30" spans="2:39" ht="10.5" thickBot="1" x14ac:dyDescent="0.25">
      <c r="B30" s="207" t="s">
        <v>13</v>
      </c>
      <c r="C30" s="208">
        <v>12.785299999999999</v>
      </c>
      <c r="D30" s="187">
        <v>11.57301</v>
      </c>
      <c r="E30" s="189">
        <v>10.3269</v>
      </c>
      <c r="F30" s="208">
        <v>7.4425590000000001</v>
      </c>
      <c r="G30" s="209">
        <v>9.5042329999999993</v>
      </c>
      <c r="H30" s="209">
        <v>16.702970000000001</v>
      </c>
      <c r="I30" s="187">
        <v>16.18967</v>
      </c>
      <c r="J30" s="208">
        <v>7.8776279999999996</v>
      </c>
      <c r="K30" s="185">
        <v>11.27525</v>
      </c>
      <c r="L30" s="209">
        <v>11.457470000000001</v>
      </c>
      <c r="M30" s="209">
        <v>15.07738</v>
      </c>
      <c r="N30" s="209">
        <v>23.954740000000001</v>
      </c>
      <c r="O30" s="210">
        <v>45.475839999999998</v>
      </c>
      <c r="P30" s="185">
        <v>10.732279999999999</v>
      </c>
      <c r="Q30" s="185">
        <v>15.21964</v>
      </c>
      <c r="R30" s="209">
        <v>23.16656</v>
      </c>
      <c r="S30" s="209">
        <v>19.983239999999999</v>
      </c>
      <c r="T30" s="211">
        <v>17.783799999999999</v>
      </c>
      <c r="U30" s="189">
        <v>14.54973</v>
      </c>
      <c r="V30" s="189">
        <v>7.6288970000000003</v>
      </c>
      <c r="W30" s="185">
        <v>5.7841930000000001</v>
      </c>
      <c r="X30" s="209">
        <v>14.174149999999999</v>
      </c>
      <c r="Y30" s="210">
        <v>32.662010000000002</v>
      </c>
      <c r="Z30" s="185">
        <v>5.7841930000000001</v>
      </c>
      <c r="AA30" s="209">
        <v>15.802199999999999</v>
      </c>
      <c r="AB30" s="210">
        <v>13.99893</v>
      </c>
      <c r="AC30" s="209">
        <v>20.95384</v>
      </c>
      <c r="AD30" s="209">
        <v>24.24953</v>
      </c>
      <c r="AE30" s="209">
        <v>41.648420000000002</v>
      </c>
      <c r="AF30" s="209">
        <v>50.415170000000003</v>
      </c>
      <c r="AG30" s="209">
        <v>49.516289999999998</v>
      </c>
      <c r="AH30" s="212">
        <v>61.642789999999998</v>
      </c>
      <c r="AI30" s="189">
        <v>70.085059999999999</v>
      </c>
      <c r="AJ30" s="189">
        <v>19.88016</v>
      </c>
      <c r="AK30" s="189">
        <v>22.987680000000001</v>
      </c>
      <c r="AL30" s="189">
        <v>26.184760000000001</v>
      </c>
      <c r="AM30" s="94"/>
    </row>
    <row r="31" spans="2:39" ht="10.5" thickBot="1" x14ac:dyDescent="0.25">
      <c r="B31" s="311" t="s">
        <v>233</v>
      </c>
      <c r="C31" s="312"/>
      <c r="D31" s="312"/>
      <c r="E31" s="312"/>
      <c r="F31" s="312"/>
      <c r="G31" s="312"/>
      <c r="H31" s="312"/>
      <c r="I31" s="312"/>
      <c r="J31" s="312"/>
      <c r="K31" s="312"/>
      <c r="L31" s="312"/>
      <c r="M31" s="312"/>
      <c r="N31" s="312"/>
      <c r="O31" s="312"/>
      <c r="P31" s="312"/>
      <c r="Q31" s="312"/>
      <c r="R31" s="312"/>
      <c r="S31" s="312"/>
      <c r="T31" s="312"/>
      <c r="U31" s="312"/>
      <c r="V31" s="312"/>
      <c r="W31" s="312"/>
      <c r="X31" s="312"/>
      <c r="Y31" s="312"/>
      <c r="Z31" s="312"/>
      <c r="AA31" s="312"/>
      <c r="AB31" s="312"/>
      <c r="AC31" s="312"/>
      <c r="AD31" s="312"/>
      <c r="AE31" s="312"/>
      <c r="AF31" s="312"/>
      <c r="AG31" s="312"/>
      <c r="AH31" s="312"/>
      <c r="AI31" s="312"/>
      <c r="AJ31" s="312"/>
      <c r="AK31" s="312"/>
      <c r="AL31" s="312"/>
      <c r="AM31" s="313"/>
    </row>
    <row r="32" spans="2:39" x14ac:dyDescent="0.2">
      <c r="Q32" s="9"/>
    </row>
    <row r="33" spans="17:17" x14ac:dyDescent="0.2">
      <c r="Q33" s="9"/>
    </row>
  </sheetData>
  <sortState xmlns:xlrd2="http://schemas.microsoft.com/office/spreadsheetml/2017/richdata2" ref="B2:AM26">
    <sortCondition descending="1" ref="V2:V26"/>
  </sortState>
  <mergeCells count="1">
    <mergeCell ref="B31:AM31"/>
  </mergeCells>
  <conditionalFormatting sqref="W2:AH26">
    <cfRule type="colorScale" priority="3">
      <colorScale>
        <cfvo type="min"/>
        <cfvo type="max"/>
        <color theme="9"/>
        <color rgb="FF63BE7B"/>
      </colorScale>
    </cfRule>
  </conditionalFormatting>
  <conditionalFormatting sqref="AI2:AI26">
    <cfRule type="colorScale" priority="2">
      <colorScale>
        <cfvo type="min"/>
        <cfvo type="percentile" val="50"/>
        <cfvo type="max"/>
        <color rgb="FF00B050"/>
        <color rgb="FF92D050"/>
        <color rgb="FFFF66FF"/>
      </colorScale>
    </cfRule>
  </conditionalFormatting>
  <conditionalFormatting sqref="AJ2:AJ2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X39"/>
  <sheetViews>
    <sheetView workbookViewId="0">
      <selection activeCell="I26" sqref="I26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7" width="7.7265625" style="46" customWidth="1"/>
    <col min="18" max="21" width="7.7265625" style="9" customWidth="1"/>
    <col min="22" max="22" width="8.453125" style="9" customWidth="1"/>
    <col min="23" max="50" width="7.7265625" style="9" customWidth="1"/>
    <col min="51" max="257" width="9.1796875" style="9"/>
    <col min="258" max="258" width="3.7265625" style="9" customWidth="1"/>
    <col min="259" max="259" width="30.7265625" style="9" customWidth="1"/>
    <col min="260" max="279" width="6.7265625" style="9" customWidth="1"/>
    <col min="280" max="286" width="5.7265625" style="9" customWidth="1"/>
    <col min="287" max="513" width="9.1796875" style="9"/>
    <col min="514" max="514" width="3.7265625" style="9" customWidth="1"/>
    <col min="515" max="515" width="30.7265625" style="9" customWidth="1"/>
    <col min="516" max="535" width="6.7265625" style="9" customWidth="1"/>
    <col min="536" max="542" width="5.7265625" style="9" customWidth="1"/>
    <col min="543" max="769" width="9.1796875" style="9"/>
    <col min="770" max="770" width="3.7265625" style="9" customWidth="1"/>
    <col min="771" max="771" width="30.7265625" style="9" customWidth="1"/>
    <col min="772" max="791" width="6.7265625" style="9" customWidth="1"/>
    <col min="792" max="798" width="5.7265625" style="9" customWidth="1"/>
    <col min="799" max="1025" width="9.1796875" style="9"/>
    <col min="1026" max="1026" width="3.7265625" style="9" customWidth="1"/>
    <col min="1027" max="1027" width="30.7265625" style="9" customWidth="1"/>
    <col min="1028" max="1047" width="6.7265625" style="9" customWidth="1"/>
    <col min="1048" max="1054" width="5.7265625" style="9" customWidth="1"/>
    <col min="1055" max="1281" width="9.1796875" style="9"/>
    <col min="1282" max="1282" width="3.7265625" style="9" customWidth="1"/>
    <col min="1283" max="1283" width="30.7265625" style="9" customWidth="1"/>
    <col min="1284" max="1303" width="6.7265625" style="9" customWidth="1"/>
    <col min="1304" max="1310" width="5.7265625" style="9" customWidth="1"/>
    <col min="1311" max="1537" width="9.1796875" style="9"/>
    <col min="1538" max="1538" width="3.7265625" style="9" customWidth="1"/>
    <col min="1539" max="1539" width="30.7265625" style="9" customWidth="1"/>
    <col min="1540" max="1559" width="6.7265625" style="9" customWidth="1"/>
    <col min="1560" max="1566" width="5.7265625" style="9" customWidth="1"/>
    <col min="1567" max="1793" width="9.1796875" style="9"/>
    <col min="1794" max="1794" width="3.7265625" style="9" customWidth="1"/>
    <col min="1795" max="1795" width="30.7265625" style="9" customWidth="1"/>
    <col min="1796" max="1815" width="6.7265625" style="9" customWidth="1"/>
    <col min="1816" max="1822" width="5.7265625" style="9" customWidth="1"/>
    <col min="1823" max="2049" width="9.1796875" style="9"/>
    <col min="2050" max="2050" width="3.7265625" style="9" customWidth="1"/>
    <col min="2051" max="2051" width="30.7265625" style="9" customWidth="1"/>
    <col min="2052" max="2071" width="6.7265625" style="9" customWidth="1"/>
    <col min="2072" max="2078" width="5.7265625" style="9" customWidth="1"/>
    <col min="2079" max="2305" width="9.1796875" style="9"/>
    <col min="2306" max="2306" width="3.7265625" style="9" customWidth="1"/>
    <col min="2307" max="2307" width="30.7265625" style="9" customWidth="1"/>
    <col min="2308" max="2327" width="6.7265625" style="9" customWidth="1"/>
    <col min="2328" max="2334" width="5.7265625" style="9" customWidth="1"/>
    <col min="2335" max="2561" width="9.1796875" style="9"/>
    <col min="2562" max="2562" width="3.7265625" style="9" customWidth="1"/>
    <col min="2563" max="2563" width="30.7265625" style="9" customWidth="1"/>
    <col min="2564" max="2583" width="6.7265625" style="9" customWidth="1"/>
    <col min="2584" max="2590" width="5.7265625" style="9" customWidth="1"/>
    <col min="2591" max="2817" width="9.1796875" style="9"/>
    <col min="2818" max="2818" width="3.7265625" style="9" customWidth="1"/>
    <col min="2819" max="2819" width="30.7265625" style="9" customWidth="1"/>
    <col min="2820" max="2839" width="6.7265625" style="9" customWidth="1"/>
    <col min="2840" max="2846" width="5.7265625" style="9" customWidth="1"/>
    <col min="2847" max="3073" width="9.1796875" style="9"/>
    <col min="3074" max="3074" width="3.7265625" style="9" customWidth="1"/>
    <col min="3075" max="3075" width="30.7265625" style="9" customWidth="1"/>
    <col min="3076" max="3095" width="6.7265625" style="9" customWidth="1"/>
    <col min="3096" max="3102" width="5.7265625" style="9" customWidth="1"/>
    <col min="3103" max="3329" width="9.1796875" style="9"/>
    <col min="3330" max="3330" width="3.7265625" style="9" customWidth="1"/>
    <col min="3331" max="3331" width="30.7265625" style="9" customWidth="1"/>
    <col min="3332" max="3351" width="6.7265625" style="9" customWidth="1"/>
    <col min="3352" max="3358" width="5.7265625" style="9" customWidth="1"/>
    <col min="3359" max="3585" width="9.1796875" style="9"/>
    <col min="3586" max="3586" width="3.7265625" style="9" customWidth="1"/>
    <col min="3587" max="3587" width="30.7265625" style="9" customWidth="1"/>
    <col min="3588" max="3607" width="6.7265625" style="9" customWidth="1"/>
    <col min="3608" max="3614" width="5.7265625" style="9" customWidth="1"/>
    <col min="3615" max="3841" width="9.1796875" style="9"/>
    <col min="3842" max="3842" width="3.7265625" style="9" customWidth="1"/>
    <col min="3843" max="3843" width="30.7265625" style="9" customWidth="1"/>
    <col min="3844" max="3863" width="6.7265625" style="9" customWidth="1"/>
    <col min="3864" max="3870" width="5.7265625" style="9" customWidth="1"/>
    <col min="3871" max="4097" width="9.1796875" style="9"/>
    <col min="4098" max="4098" width="3.7265625" style="9" customWidth="1"/>
    <col min="4099" max="4099" width="30.7265625" style="9" customWidth="1"/>
    <col min="4100" max="4119" width="6.7265625" style="9" customWidth="1"/>
    <col min="4120" max="4126" width="5.7265625" style="9" customWidth="1"/>
    <col min="4127" max="4353" width="9.1796875" style="9"/>
    <col min="4354" max="4354" width="3.7265625" style="9" customWidth="1"/>
    <col min="4355" max="4355" width="30.7265625" style="9" customWidth="1"/>
    <col min="4356" max="4375" width="6.7265625" style="9" customWidth="1"/>
    <col min="4376" max="4382" width="5.7265625" style="9" customWidth="1"/>
    <col min="4383" max="4609" width="9.1796875" style="9"/>
    <col min="4610" max="4610" width="3.7265625" style="9" customWidth="1"/>
    <col min="4611" max="4611" width="30.7265625" style="9" customWidth="1"/>
    <col min="4612" max="4631" width="6.7265625" style="9" customWidth="1"/>
    <col min="4632" max="4638" width="5.7265625" style="9" customWidth="1"/>
    <col min="4639" max="4865" width="9.1796875" style="9"/>
    <col min="4866" max="4866" width="3.7265625" style="9" customWidth="1"/>
    <col min="4867" max="4867" width="30.7265625" style="9" customWidth="1"/>
    <col min="4868" max="4887" width="6.7265625" style="9" customWidth="1"/>
    <col min="4888" max="4894" width="5.7265625" style="9" customWidth="1"/>
    <col min="4895" max="5121" width="9.1796875" style="9"/>
    <col min="5122" max="5122" width="3.7265625" style="9" customWidth="1"/>
    <col min="5123" max="5123" width="30.7265625" style="9" customWidth="1"/>
    <col min="5124" max="5143" width="6.7265625" style="9" customWidth="1"/>
    <col min="5144" max="5150" width="5.7265625" style="9" customWidth="1"/>
    <col min="5151" max="5377" width="9.1796875" style="9"/>
    <col min="5378" max="5378" width="3.7265625" style="9" customWidth="1"/>
    <col min="5379" max="5379" width="30.7265625" style="9" customWidth="1"/>
    <col min="5380" max="5399" width="6.7265625" style="9" customWidth="1"/>
    <col min="5400" max="5406" width="5.7265625" style="9" customWidth="1"/>
    <col min="5407" max="5633" width="9.1796875" style="9"/>
    <col min="5634" max="5634" width="3.7265625" style="9" customWidth="1"/>
    <col min="5635" max="5635" width="30.7265625" style="9" customWidth="1"/>
    <col min="5636" max="5655" width="6.7265625" style="9" customWidth="1"/>
    <col min="5656" max="5662" width="5.7265625" style="9" customWidth="1"/>
    <col min="5663" max="5889" width="9.1796875" style="9"/>
    <col min="5890" max="5890" width="3.7265625" style="9" customWidth="1"/>
    <col min="5891" max="5891" width="30.7265625" style="9" customWidth="1"/>
    <col min="5892" max="5911" width="6.7265625" style="9" customWidth="1"/>
    <col min="5912" max="5918" width="5.7265625" style="9" customWidth="1"/>
    <col min="5919" max="6145" width="9.1796875" style="9"/>
    <col min="6146" max="6146" width="3.7265625" style="9" customWidth="1"/>
    <col min="6147" max="6147" width="30.7265625" style="9" customWidth="1"/>
    <col min="6148" max="6167" width="6.7265625" style="9" customWidth="1"/>
    <col min="6168" max="6174" width="5.7265625" style="9" customWidth="1"/>
    <col min="6175" max="6401" width="9.1796875" style="9"/>
    <col min="6402" max="6402" width="3.7265625" style="9" customWidth="1"/>
    <col min="6403" max="6403" width="30.7265625" style="9" customWidth="1"/>
    <col min="6404" max="6423" width="6.7265625" style="9" customWidth="1"/>
    <col min="6424" max="6430" width="5.7265625" style="9" customWidth="1"/>
    <col min="6431" max="6657" width="9.1796875" style="9"/>
    <col min="6658" max="6658" width="3.7265625" style="9" customWidth="1"/>
    <col min="6659" max="6659" width="30.7265625" style="9" customWidth="1"/>
    <col min="6660" max="6679" width="6.7265625" style="9" customWidth="1"/>
    <col min="6680" max="6686" width="5.7265625" style="9" customWidth="1"/>
    <col min="6687" max="6913" width="9.1796875" style="9"/>
    <col min="6914" max="6914" width="3.7265625" style="9" customWidth="1"/>
    <col min="6915" max="6915" width="30.7265625" style="9" customWidth="1"/>
    <col min="6916" max="6935" width="6.7265625" style="9" customWidth="1"/>
    <col min="6936" max="6942" width="5.7265625" style="9" customWidth="1"/>
    <col min="6943" max="7169" width="9.1796875" style="9"/>
    <col min="7170" max="7170" width="3.7265625" style="9" customWidth="1"/>
    <col min="7171" max="7171" width="30.7265625" style="9" customWidth="1"/>
    <col min="7172" max="7191" width="6.7265625" style="9" customWidth="1"/>
    <col min="7192" max="7198" width="5.7265625" style="9" customWidth="1"/>
    <col min="7199" max="7425" width="9.1796875" style="9"/>
    <col min="7426" max="7426" width="3.7265625" style="9" customWidth="1"/>
    <col min="7427" max="7427" width="30.7265625" style="9" customWidth="1"/>
    <col min="7428" max="7447" width="6.7265625" style="9" customWidth="1"/>
    <col min="7448" max="7454" width="5.7265625" style="9" customWidth="1"/>
    <col min="7455" max="7681" width="9.1796875" style="9"/>
    <col min="7682" max="7682" width="3.7265625" style="9" customWidth="1"/>
    <col min="7683" max="7683" width="30.7265625" style="9" customWidth="1"/>
    <col min="7684" max="7703" width="6.7265625" style="9" customWidth="1"/>
    <col min="7704" max="7710" width="5.7265625" style="9" customWidth="1"/>
    <col min="7711" max="7937" width="9.1796875" style="9"/>
    <col min="7938" max="7938" width="3.7265625" style="9" customWidth="1"/>
    <col min="7939" max="7939" width="30.7265625" style="9" customWidth="1"/>
    <col min="7940" max="7959" width="6.7265625" style="9" customWidth="1"/>
    <col min="7960" max="7966" width="5.7265625" style="9" customWidth="1"/>
    <col min="7967" max="8193" width="9.1796875" style="9"/>
    <col min="8194" max="8194" width="3.7265625" style="9" customWidth="1"/>
    <col min="8195" max="8195" width="30.7265625" style="9" customWidth="1"/>
    <col min="8196" max="8215" width="6.7265625" style="9" customWidth="1"/>
    <col min="8216" max="8222" width="5.7265625" style="9" customWidth="1"/>
    <col min="8223" max="8449" width="9.1796875" style="9"/>
    <col min="8450" max="8450" width="3.7265625" style="9" customWidth="1"/>
    <col min="8451" max="8451" width="30.7265625" style="9" customWidth="1"/>
    <col min="8452" max="8471" width="6.7265625" style="9" customWidth="1"/>
    <col min="8472" max="8478" width="5.7265625" style="9" customWidth="1"/>
    <col min="8479" max="8705" width="9.1796875" style="9"/>
    <col min="8706" max="8706" width="3.7265625" style="9" customWidth="1"/>
    <col min="8707" max="8707" width="30.7265625" style="9" customWidth="1"/>
    <col min="8708" max="8727" width="6.7265625" style="9" customWidth="1"/>
    <col min="8728" max="8734" width="5.7265625" style="9" customWidth="1"/>
    <col min="8735" max="8961" width="9.1796875" style="9"/>
    <col min="8962" max="8962" width="3.7265625" style="9" customWidth="1"/>
    <col min="8963" max="8963" width="30.7265625" style="9" customWidth="1"/>
    <col min="8964" max="8983" width="6.7265625" style="9" customWidth="1"/>
    <col min="8984" max="8990" width="5.7265625" style="9" customWidth="1"/>
    <col min="8991" max="9217" width="9.1796875" style="9"/>
    <col min="9218" max="9218" width="3.7265625" style="9" customWidth="1"/>
    <col min="9219" max="9219" width="30.7265625" style="9" customWidth="1"/>
    <col min="9220" max="9239" width="6.7265625" style="9" customWidth="1"/>
    <col min="9240" max="9246" width="5.7265625" style="9" customWidth="1"/>
    <col min="9247" max="9473" width="9.1796875" style="9"/>
    <col min="9474" max="9474" width="3.7265625" style="9" customWidth="1"/>
    <col min="9475" max="9475" width="30.7265625" style="9" customWidth="1"/>
    <col min="9476" max="9495" width="6.7265625" style="9" customWidth="1"/>
    <col min="9496" max="9502" width="5.7265625" style="9" customWidth="1"/>
    <col min="9503" max="9729" width="9.1796875" style="9"/>
    <col min="9730" max="9730" width="3.7265625" style="9" customWidth="1"/>
    <col min="9731" max="9731" width="30.7265625" style="9" customWidth="1"/>
    <col min="9732" max="9751" width="6.7265625" style="9" customWidth="1"/>
    <col min="9752" max="9758" width="5.7265625" style="9" customWidth="1"/>
    <col min="9759" max="9985" width="9.1796875" style="9"/>
    <col min="9986" max="9986" width="3.7265625" style="9" customWidth="1"/>
    <col min="9987" max="9987" width="30.7265625" style="9" customWidth="1"/>
    <col min="9988" max="10007" width="6.7265625" style="9" customWidth="1"/>
    <col min="10008" max="10014" width="5.7265625" style="9" customWidth="1"/>
    <col min="10015" max="10241" width="9.1796875" style="9"/>
    <col min="10242" max="10242" width="3.7265625" style="9" customWidth="1"/>
    <col min="10243" max="10243" width="30.7265625" style="9" customWidth="1"/>
    <col min="10244" max="10263" width="6.7265625" style="9" customWidth="1"/>
    <col min="10264" max="10270" width="5.7265625" style="9" customWidth="1"/>
    <col min="10271" max="10497" width="9.1796875" style="9"/>
    <col min="10498" max="10498" width="3.7265625" style="9" customWidth="1"/>
    <col min="10499" max="10499" width="30.7265625" style="9" customWidth="1"/>
    <col min="10500" max="10519" width="6.7265625" style="9" customWidth="1"/>
    <col min="10520" max="10526" width="5.7265625" style="9" customWidth="1"/>
    <col min="10527" max="10753" width="9.1796875" style="9"/>
    <col min="10754" max="10754" width="3.7265625" style="9" customWidth="1"/>
    <col min="10755" max="10755" width="30.7265625" style="9" customWidth="1"/>
    <col min="10756" max="10775" width="6.7265625" style="9" customWidth="1"/>
    <col min="10776" max="10782" width="5.7265625" style="9" customWidth="1"/>
    <col min="10783" max="11009" width="9.1796875" style="9"/>
    <col min="11010" max="11010" width="3.7265625" style="9" customWidth="1"/>
    <col min="11011" max="11011" width="30.7265625" style="9" customWidth="1"/>
    <col min="11012" max="11031" width="6.7265625" style="9" customWidth="1"/>
    <col min="11032" max="11038" width="5.7265625" style="9" customWidth="1"/>
    <col min="11039" max="11265" width="9.1796875" style="9"/>
    <col min="11266" max="11266" width="3.7265625" style="9" customWidth="1"/>
    <col min="11267" max="11267" width="30.7265625" style="9" customWidth="1"/>
    <col min="11268" max="11287" width="6.7265625" style="9" customWidth="1"/>
    <col min="11288" max="11294" width="5.7265625" style="9" customWidth="1"/>
    <col min="11295" max="11521" width="9.1796875" style="9"/>
    <col min="11522" max="11522" width="3.7265625" style="9" customWidth="1"/>
    <col min="11523" max="11523" width="30.7265625" style="9" customWidth="1"/>
    <col min="11524" max="11543" width="6.7265625" style="9" customWidth="1"/>
    <col min="11544" max="11550" width="5.7265625" style="9" customWidth="1"/>
    <col min="11551" max="11777" width="9.1796875" style="9"/>
    <col min="11778" max="11778" width="3.7265625" style="9" customWidth="1"/>
    <col min="11779" max="11779" width="30.7265625" style="9" customWidth="1"/>
    <col min="11780" max="11799" width="6.7265625" style="9" customWidth="1"/>
    <col min="11800" max="11806" width="5.7265625" style="9" customWidth="1"/>
    <col min="11807" max="12033" width="9.1796875" style="9"/>
    <col min="12034" max="12034" width="3.7265625" style="9" customWidth="1"/>
    <col min="12035" max="12035" width="30.7265625" style="9" customWidth="1"/>
    <col min="12036" max="12055" width="6.7265625" style="9" customWidth="1"/>
    <col min="12056" max="12062" width="5.7265625" style="9" customWidth="1"/>
    <col min="12063" max="12289" width="9.1796875" style="9"/>
    <col min="12290" max="12290" width="3.7265625" style="9" customWidth="1"/>
    <col min="12291" max="12291" width="30.7265625" style="9" customWidth="1"/>
    <col min="12292" max="12311" width="6.7265625" style="9" customWidth="1"/>
    <col min="12312" max="12318" width="5.7265625" style="9" customWidth="1"/>
    <col min="12319" max="12545" width="9.1796875" style="9"/>
    <col min="12546" max="12546" width="3.7265625" style="9" customWidth="1"/>
    <col min="12547" max="12547" width="30.7265625" style="9" customWidth="1"/>
    <col min="12548" max="12567" width="6.7265625" style="9" customWidth="1"/>
    <col min="12568" max="12574" width="5.7265625" style="9" customWidth="1"/>
    <col min="12575" max="12801" width="9.1796875" style="9"/>
    <col min="12802" max="12802" width="3.7265625" style="9" customWidth="1"/>
    <col min="12803" max="12803" width="30.7265625" style="9" customWidth="1"/>
    <col min="12804" max="12823" width="6.7265625" style="9" customWidth="1"/>
    <col min="12824" max="12830" width="5.7265625" style="9" customWidth="1"/>
    <col min="12831" max="13057" width="9.1796875" style="9"/>
    <col min="13058" max="13058" width="3.7265625" style="9" customWidth="1"/>
    <col min="13059" max="13059" width="30.7265625" style="9" customWidth="1"/>
    <col min="13060" max="13079" width="6.7265625" style="9" customWidth="1"/>
    <col min="13080" max="13086" width="5.7265625" style="9" customWidth="1"/>
    <col min="13087" max="13313" width="9.1796875" style="9"/>
    <col min="13314" max="13314" width="3.7265625" style="9" customWidth="1"/>
    <col min="13315" max="13315" width="30.7265625" style="9" customWidth="1"/>
    <col min="13316" max="13335" width="6.7265625" style="9" customWidth="1"/>
    <col min="13336" max="13342" width="5.7265625" style="9" customWidth="1"/>
    <col min="13343" max="13569" width="9.1796875" style="9"/>
    <col min="13570" max="13570" width="3.7265625" style="9" customWidth="1"/>
    <col min="13571" max="13571" width="30.7265625" style="9" customWidth="1"/>
    <col min="13572" max="13591" width="6.7265625" style="9" customWidth="1"/>
    <col min="13592" max="13598" width="5.7265625" style="9" customWidth="1"/>
    <col min="13599" max="13825" width="9.1796875" style="9"/>
    <col min="13826" max="13826" width="3.7265625" style="9" customWidth="1"/>
    <col min="13827" max="13827" width="30.7265625" style="9" customWidth="1"/>
    <col min="13828" max="13847" width="6.7265625" style="9" customWidth="1"/>
    <col min="13848" max="13854" width="5.7265625" style="9" customWidth="1"/>
    <col min="13855" max="14081" width="9.1796875" style="9"/>
    <col min="14082" max="14082" width="3.7265625" style="9" customWidth="1"/>
    <col min="14083" max="14083" width="30.7265625" style="9" customWidth="1"/>
    <col min="14084" max="14103" width="6.7265625" style="9" customWidth="1"/>
    <col min="14104" max="14110" width="5.7265625" style="9" customWidth="1"/>
    <col min="14111" max="14337" width="9.1796875" style="9"/>
    <col min="14338" max="14338" width="3.7265625" style="9" customWidth="1"/>
    <col min="14339" max="14339" width="30.7265625" style="9" customWidth="1"/>
    <col min="14340" max="14359" width="6.7265625" style="9" customWidth="1"/>
    <col min="14360" max="14366" width="5.7265625" style="9" customWidth="1"/>
    <col min="14367" max="14593" width="9.1796875" style="9"/>
    <col min="14594" max="14594" width="3.7265625" style="9" customWidth="1"/>
    <col min="14595" max="14595" width="30.7265625" style="9" customWidth="1"/>
    <col min="14596" max="14615" width="6.7265625" style="9" customWidth="1"/>
    <col min="14616" max="14622" width="5.7265625" style="9" customWidth="1"/>
    <col min="14623" max="14849" width="9.1796875" style="9"/>
    <col min="14850" max="14850" width="3.7265625" style="9" customWidth="1"/>
    <col min="14851" max="14851" width="30.7265625" style="9" customWidth="1"/>
    <col min="14852" max="14871" width="6.7265625" style="9" customWidth="1"/>
    <col min="14872" max="14878" width="5.7265625" style="9" customWidth="1"/>
    <col min="14879" max="15105" width="9.1796875" style="9"/>
    <col min="15106" max="15106" width="3.7265625" style="9" customWidth="1"/>
    <col min="15107" max="15107" width="30.7265625" style="9" customWidth="1"/>
    <col min="15108" max="15127" width="6.7265625" style="9" customWidth="1"/>
    <col min="15128" max="15134" width="5.7265625" style="9" customWidth="1"/>
    <col min="15135" max="15361" width="9.1796875" style="9"/>
    <col min="15362" max="15362" width="3.7265625" style="9" customWidth="1"/>
    <col min="15363" max="15363" width="30.7265625" style="9" customWidth="1"/>
    <col min="15364" max="15383" width="6.7265625" style="9" customWidth="1"/>
    <col min="15384" max="15390" width="5.7265625" style="9" customWidth="1"/>
    <col min="15391" max="15617" width="9.1796875" style="9"/>
    <col min="15618" max="15618" width="3.7265625" style="9" customWidth="1"/>
    <col min="15619" max="15619" width="30.7265625" style="9" customWidth="1"/>
    <col min="15620" max="15639" width="6.7265625" style="9" customWidth="1"/>
    <col min="15640" max="15646" width="5.7265625" style="9" customWidth="1"/>
    <col min="15647" max="15873" width="9.1796875" style="9"/>
    <col min="15874" max="15874" width="3.7265625" style="9" customWidth="1"/>
    <col min="15875" max="15875" width="30.7265625" style="9" customWidth="1"/>
    <col min="15876" max="15895" width="6.7265625" style="9" customWidth="1"/>
    <col min="15896" max="15902" width="5.7265625" style="9" customWidth="1"/>
    <col min="15903" max="16129" width="9.1796875" style="9"/>
    <col min="16130" max="16130" width="3.7265625" style="9" customWidth="1"/>
    <col min="16131" max="16131" width="30.7265625" style="9" customWidth="1"/>
    <col min="16132" max="16151" width="6.7265625" style="9" customWidth="1"/>
    <col min="16152" max="16158" width="5.7265625" style="9" customWidth="1"/>
    <col min="16159" max="16384" width="9.1796875" style="9"/>
  </cols>
  <sheetData>
    <row r="1" spans="2:24" ht="20.5" thickBot="1" x14ac:dyDescent="0.25">
      <c r="B1" s="1" t="s">
        <v>19</v>
      </c>
      <c r="C1" s="2" t="s">
        <v>244</v>
      </c>
      <c r="D1" s="3" t="s">
        <v>245</v>
      </c>
      <c r="E1" s="4" t="s">
        <v>181</v>
      </c>
      <c r="F1" s="2" t="s">
        <v>246</v>
      </c>
      <c r="G1" s="5" t="s">
        <v>247</v>
      </c>
      <c r="H1" s="6" t="s">
        <v>248</v>
      </c>
      <c r="I1" s="6" t="s">
        <v>249</v>
      </c>
      <c r="J1" s="4" t="s">
        <v>232</v>
      </c>
      <c r="K1" s="2" t="s">
        <v>250</v>
      </c>
      <c r="L1" s="5" t="s">
        <v>251</v>
      </c>
      <c r="M1" s="6" t="s">
        <v>242</v>
      </c>
      <c r="N1" s="6" t="s">
        <v>243</v>
      </c>
      <c r="O1" s="58" t="s">
        <v>170</v>
      </c>
      <c r="P1" s="64" t="s">
        <v>252</v>
      </c>
      <c r="Q1" s="65" t="s">
        <v>208</v>
      </c>
      <c r="R1" s="65" t="s">
        <v>253</v>
      </c>
      <c r="S1" s="49" t="s">
        <v>210</v>
      </c>
      <c r="T1" s="50" t="s">
        <v>175</v>
      </c>
      <c r="U1" s="50" t="s">
        <v>150</v>
      </c>
      <c r="V1" s="50" t="s">
        <v>61</v>
      </c>
      <c r="W1" s="50" t="s">
        <v>60</v>
      </c>
      <c r="X1" s="79" t="s">
        <v>220</v>
      </c>
    </row>
    <row r="2" spans="2:24" x14ac:dyDescent="0.2">
      <c r="B2" s="10" t="s">
        <v>21</v>
      </c>
      <c r="C2" s="11">
        <v>1.2075</v>
      </c>
      <c r="D2" s="12">
        <v>0.45</v>
      </c>
      <c r="E2" s="13">
        <v>1.6575</v>
      </c>
      <c r="F2" s="11">
        <v>2.855</v>
      </c>
      <c r="G2" s="14">
        <v>1.31</v>
      </c>
      <c r="H2" s="15">
        <v>0.57750000000000001</v>
      </c>
      <c r="I2" s="15">
        <v>0.92249999999999999</v>
      </c>
      <c r="J2" s="13">
        <v>5.665</v>
      </c>
      <c r="K2" s="11">
        <v>2.12</v>
      </c>
      <c r="L2" s="14">
        <v>1.07</v>
      </c>
      <c r="M2" s="15">
        <v>0.4325</v>
      </c>
      <c r="N2" s="15">
        <v>0.46500000000000002</v>
      </c>
      <c r="O2" s="59">
        <v>4.0875000000000004</v>
      </c>
      <c r="P2" s="11">
        <v>1.7150000000000001</v>
      </c>
      <c r="Q2" s="68">
        <v>0.73750000000000004</v>
      </c>
      <c r="R2" s="68">
        <v>0.61250000000000004</v>
      </c>
      <c r="S2" s="69">
        <v>0.39250000000000002</v>
      </c>
      <c r="T2" s="70">
        <v>3.4575</v>
      </c>
      <c r="U2" s="70">
        <v>14.8675</v>
      </c>
      <c r="V2" s="85">
        <v>92.75</v>
      </c>
      <c r="W2" s="85">
        <v>77.5</v>
      </c>
      <c r="X2" s="171">
        <f t="shared" ref="X2:X13" si="0">O2/O$10*100</f>
        <v>114.33566433566433</v>
      </c>
    </row>
    <row r="3" spans="2:24" x14ac:dyDescent="0.2">
      <c r="B3" s="18" t="s">
        <v>45</v>
      </c>
      <c r="C3" s="19">
        <v>1.2825</v>
      </c>
      <c r="D3" s="20">
        <v>0.50749999999999995</v>
      </c>
      <c r="E3" s="21">
        <v>1.79</v>
      </c>
      <c r="F3" s="19">
        <v>3.1175000000000002</v>
      </c>
      <c r="G3" s="22">
        <v>1.22</v>
      </c>
      <c r="H3" s="23">
        <v>0.66749999999999998</v>
      </c>
      <c r="I3" s="23">
        <v>0.86250000000000004</v>
      </c>
      <c r="J3" s="21">
        <v>5.8674999999999997</v>
      </c>
      <c r="K3" s="19">
        <v>2.21</v>
      </c>
      <c r="L3" s="22">
        <v>1.1100000000000001</v>
      </c>
      <c r="M3" s="23">
        <v>0.4325</v>
      </c>
      <c r="N3" s="23">
        <v>0.41249999999999998</v>
      </c>
      <c r="O3" s="60">
        <v>4.165</v>
      </c>
      <c r="P3" s="19">
        <v>1.3049999999999999</v>
      </c>
      <c r="Q3" s="63">
        <v>0.74</v>
      </c>
      <c r="R3" s="63">
        <v>0.58750000000000002</v>
      </c>
      <c r="S3" s="71">
        <v>0.36499999999999999</v>
      </c>
      <c r="T3" s="72">
        <v>2.9975000000000001</v>
      </c>
      <c r="U3" s="72">
        <v>14.82</v>
      </c>
      <c r="V3" s="86">
        <v>87.5</v>
      </c>
      <c r="W3" s="86">
        <v>65</v>
      </c>
      <c r="X3" s="94">
        <f t="shared" si="0"/>
        <v>116.50349650349649</v>
      </c>
    </row>
    <row r="4" spans="2:24" x14ac:dyDescent="0.2">
      <c r="B4" s="18" t="s">
        <v>20</v>
      </c>
      <c r="C4" s="19">
        <v>1.1875</v>
      </c>
      <c r="D4" s="20">
        <v>0.4425</v>
      </c>
      <c r="E4" s="21">
        <v>1.63</v>
      </c>
      <c r="F4" s="19">
        <v>3.0125000000000002</v>
      </c>
      <c r="G4" s="22">
        <v>1.355</v>
      </c>
      <c r="H4" s="23">
        <v>0.64249999999999996</v>
      </c>
      <c r="I4" s="23">
        <v>0.84250000000000003</v>
      </c>
      <c r="J4" s="21">
        <v>5.8525</v>
      </c>
      <c r="K4" s="19">
        <v>2.2250000000000001</v>
      </c>
      <c r="L4" s="22">
        <v>1.04</v>
      </c>
      <c r="M4" s="23">
        <v>0.375</v>
      </c>
      <c r="N4" s="23">
        <v>0.45250000000000001</v>
      </c>
      <c r="O4" s="60">
        <v>4.0925000000000002</v>
      </c>
      <c r="P4" s="19">
        <v>1.5175000000000001</v>
      </c>
      <c r="Q4" s="63">
        <v>0.64500000000000002</v>
      </c>
      <c r="R4" s="63">
        <v>0.59250000000000003</v>
      </c>
      <c r="S4" s="71">
        <v>0.36249999999999999</v>
      </c>
      <c r="T4" s="72">
        <v>3.1175000000000002</v>
      </c>
      <c r="U4" s="72">
        <v>14.692500000000001</v>
      </c>
      <c r="V4" s="86">
        <v>82.5</v>
      </c>
      <c r="W4" s="86">
        <v>62.5</v>
      </c>
      <c r="X4" s="94">
        <f t="shared" si="0"/>
        <v>114.47552447552447</v>
      </c>
    </row>
    <row r="5" spans="2:24" x14ac:dyDescent="0.2">
      <c r="B5" s="18" t="s">
        <v>22</v>
      </c>
      <c r="C5" s="19">
        <v>1.1875</v>
      </c>
      <c r="D5" s="20">
        <v>0.46</v>
      </c>
      <c r="E5" s="21">
        <v>1.6475</v>
      </c>
      <c r="F5" s="19">
        <v>2.9575</v>
      </c>
      <c r="G5" s="22">
        <v>1.385</v>
      </c>
      <c r="H5" s="23">
        <v>0.59499999999999997</v>
      </c>
      <c r="I5" s="23">
        <v>0.91</v>
      </c>
      <c r="J5" s="21">
        <v>5.8475000000000001</v>
      </c>
      <c r="K5" s="19">
        <v>2.0550000000000002</v>
      </c>
      <c r="L5" s="22">
        <v>1.0249999999999999</v>
      </c>
      <c r="M5" s="23">
        <v>0.40749999999999997</v>
      </c>
      <c r="N5" s="23">
        <v>0.4</v>
      </c>
      <c r="O5" s="60">
        <v>3.8875000000000002</v>
      </c>
      <c r="P5" s="19">
        <v>1.27</v>
      </c>
      <c r="Q5" s="63">
        <v>0.59499999999999997</v>
      </c>
      <c r="R5" s="63">
        <v>0.48749999999999999</v>
      </c>
      <c r="S5" s="71">
        <v>0.33</v>
      </c>
      <c r="T5" s="72">
        <v>2.6825000000000001</v>
      </c>
      <c r="U5" s="72">
        <v>14.065</v>
      </c>
      <c r="V5" s="86">
        <v>85</v>
      </c>
      <c r="W5" s="86">
        <v>47.5</v>
      </c>
      <c r="X5" s="94">
        <f t="shared" si="0"/>
        <v>108.74125874125875</v>
      </c>
    </row>
    <row r="6" spans="2:24" x14ac:dyDescent="0.2">
      <c r="B6" s="18" t="s">
        <v>23</v>
      </c>
      <c r="C6" s="19">
        <v>1.1950000000000001</v>
      </c>
      <c r="D6" s="20">
        <v>0.4425</v>
      </c>
      <c r="E6" s="21">
        <v>1.6375</v>
      </c>
      <c r="F6" s="19">
        <v>3.0874999999999999</v>
      </c>
      <c r="G6" s="22">
        <v>1.2875000000000001</v>
      </c>
      <c r="H6" s="23">
        <v>0.52</v>
      </c>
      <c r="I6" s="23">
        <v>0.91249999999999998</v>
      </c>
      <c r="J6" s="21">
        <v>5.8075000000000001</v>
      </c>
      <c r="K6" s="19">
        <v>2.1274999999999999</v>
      </c>
      <c r="L6" s="22">
        <v>0.91749999999999998</v>
      </c>
      <c r="M6" s="23">
        <v>0.34749999999999998</v>
      </c>
      <c r="N6" s="23">
        <v>0.36</v>
      </c>
      <c r="O6" s="60">
        <v>3.7524999999999999</v>
      </c>
      <c r="P6" s="19">
        <v>1.2524999999999999</v>
      </c>
      <c r="Q6" s="63">
        <v>0.57750000000000001</v>
      </c>
      <c r="R6" s="63">
        <v>0.52249999999999996</v>
      </c>
      <c r="S6" s="71">
        <v>0.3</v>
      </c>
      <c r="T6" s="72">
        <v>2.6524999999999999</v>
      </c>
      <c r="U6" s="72">
        <v>13.85</v>
      </c>
      <c r="V6" s="86">
        <v>89.5</v>
      </c>
      <c r="W6" s="86">
        <v>70</v>
      </c>
      <c r="X6" s="94">
        <f t="shared" si="0"/>
        <v>104.96503496503496</v>
      </c>
    </row>
    <row r="7" spans="2:24" x14ac:dyDescent="0.2">
      <c r="B7" s="18" t="s">
        <v>26</v>
      </c>
      <c r="C7" s="19">
        <v>1.2675000000000001</v>
      </c>
      <c r="D7" s="20">
        <v>0.45</v>
      </c>
      <c r="E7" s="21">
        <v>1.7175</v>
      </c>
      <c r="F7" s="19">
        <v>2.7149999999999999</v>
      </c>
      <c r="G7" s="22">
        <v>1.27</v>
      </c>
      <c r="H7" s="23">
        <v>0.52</v>
      </c>
      <c r="I7" s="23">
        <v>0.79</v>
      </c>
      <c r="J7" s="21">
        <v>5.2949999999999999</v>
      </c>
      <c r="K7" s="19">
        <v>1.9975000000000001</v>
      </c>
      <c r="L7" s="22">
        <v>0.90500000000000003</v>
      </c>
      <c r="M7" s="23">
        <v>0.4</v>
      </c>
      <c r="N7" s="23">
        <v>0.31</v>
      </c>
      <c r="O7" s="60">
        <v>3.6124999999999998</v>
      </c>
      <c r="P7" s="19">
        <v>1.4550000000000001</v>
      </c>
      <c r="Q7" s="63">
        <v>0.74750000000000005</v>
      </c>
      <c r="R7" s="63">
        <v>0.55500000000000005</v>
      </c>
      <c r="S7" s="71">
        <v>0.29499999999999998</v>
      </c>
      <c r="T7" s="72">
        <v>3.0525000000000002</v>
      </c>
      <c r="U7" s="72">
        <v>13.6775</v>
      </c>
      <c r="V7" s="86">
        <v>91.25</v>
      </c>
      <c r="W7" s="86">
        <v>72.5</v>
      </c>
      <c r="X7" s="94">
        <f t="shared" si="0"/>
        <v>101.04895104895104</v>
      </c>
    </row>
    <row r="8" spans="2:24" x14ac:dyDescent="0.2">
      <c r="B8" s="18" t="s">
        <v>15</v>
      </c>
      <c r="C8" s="19">
        <v>1.1375</v>
      </c>
      <c r="D8" s="20">
        <v>0.41</v>
      </c>
      <c r="E8" s="21">
        <v>1.5475000000000001</v>
      </c>
      <c r="F8" s="19">
        <v>2.9375</v>
      </c>
      <c r="G8" s="22">
        <v>1.45</v>
      </c>
      <c r="H8" s="23">
        <v>0.52</v>
      </c>
      <c r="I8" s="23">
        <v>0.93500000000000005</v>
      </c>
      <c r="J8" s="21">
        <v>5.8425000000000002</v>
      </c>
      <c r="K8" s="19">
        <v>1.865</v>
      </c>
      <c r="L8" s="22">
        <v>1.0125</v>
      </c>
      <c r="M8" s="23">
        <v>0.35249999999999998</v>
      </c>
      <c r="N8" s="23">
        <v>0.36249999999999999</v>
      </c>
      <c r="O8" s="60">
        <v>3.5924999999999998</v>
      </c>
      <c r="P8" s="19">
        <v>1.21</v>
      </c>
      <c r="Q8" s="63">
        <v>0.63500000000000001</v>
      </c>
      <c r="R8" s="63">
        <v>0.45</v>
      </c>
      <c r="S8" s="71">
        <v>0.3075</v>
      </c>
      <c r="T8" s="72">
        <v>2.6025</v>
      </c>
      <c r="U8" s="72">
        <v>13.585000000000001</v>
      </c>
      <c r="V8" s="86">
        <v>83.25</v>
      </c>
      <c r="W8" s="86">
        <v>55</v>
      </c>
      <c r="X8" s="94">
        <f t="shared" si="0"/>
        <v>100.48951048951047</v>
      </c>
    </row>
    <row r="9" spans="2:24" x14ac:dyDescent="0.2">
      <c r="B9" s="18" t="s">
        <v>25</v>
      </c>
      <c r="C9" s="19">
        <v>1.2424999999999999</v>
      </c>
      <c r="D9" s="20">
        <v>0.45500000000000002</v>
      </c>
      <c r="E9" s="21">
        <v>1.6975</v>
      </c>
      <c r="F9" s="19">
        <v>2.8650000000000002</v>
      </c>
      <c r="G9" s="22">
        <v>1.3125</v>
      </c>
      <c r="H9" s="23">
        <v>0.58250000000000002</v>
      </c>
      <c r="I9" s="23">
        <v>0.83250000000000002</v>
      </c>
      <c r="J9" s="21">
        <v>5.5925000000000002</v>
      </c>
      <c r="K9" s="19">
        <v>1.92</v>
      </c>
      <c r="L9" s="22">
        <v>0.91</v>
      </c>
      <c r="M9" s="23">
        <v>0.33750000000000002</v>
      </c>
      <c r="N9" s="23">
        <v>0.34250000000000003</v>
      </c>
      <c r="O9" s="60">
        <v>3.51</v>
      </c>
      <c r="P9" s="19">
        <v>1.1825000000000001</v>
      </c>
      <c r="Q9" s="63">
        <v>0.57499999999999996</v>
      </c>
      <c r="R9" s="63">
        <v>0.53500000000000003</v>
      </c>
      <c r="S9" s="71">
        <v>0.27250000000000002</v>
      </c>
      <c r="T9" s="72">
        <v>2.5649999999999999</v>
      </c>
      <c r="U9" s="72">
        <v>13.365</v>
      </c>
      <c r="V9" s="86">
        <v>90.75</v>
      </c>
      <c r="W9" s="86">
        <v>67.5</v>
      </c>
      <c r="X9" s="94">
        <f t="shared" si="0"/>
        <v>98.181818181818173</v>
      </c>
    </row>
    <row r="10" spans="2:24" x14ac:dyDescent="0.2">
      <c r="B10" s="18" t="s">
        <v>7</v>
      </c>
      <c r="C10" s="19">
        <v>1.2475000000000001</v>
      </c>
      <c r="D10" s="20">
        <v>0.4975</v>
      </c>
      <c r="E10" s="21">
        <v>1.7450000000000001</v>
      </c>
      <c r="F10" s="19">
        <v>2.7625000000000002</v>
      </c>
      <c r="G10" s="22">
        <v>1.3774999999999999</v>
      </c>
      <c r="H10" s="23">
        <v>0.62250000000000005</v>
      </c>
      <c r="I10" s="23">
        <v>0.83499999999999996</v>
      </c>
      <c r="J10" s="21">
        <v>5.5975000000000001</v>
      </c>
      <c r="K10" s="19">
        <v>2.0325000000000002</v>
      </c>
      <c r="L10" s="22">
        <v>0.84750000000000003</v>
      </c>
      <c r="M10" s="23">
        <v>0.35749999999999998</v>
      </c>
      <c r="N10" s="23">
        <v>0.33750000000000002</v>
      </c>
      <c r="O10" s="60">
        <v>3.5750000000000002</v>
      </c>
      <c r="P10" s="19">
        <v>1.1599999999999999</v>
      </c>
      <c r="Q10" s="63">
        <v>0.48499999999999999</v>
      </c>
      <c r="R10" s="63">
        <v>0.44750000000000001</v>
      </c>
      <c r="S10" s="71">
        <v>0.2525</v>
      </c>
      <c r="T10" s="72">
        <v>2.3450000000000002</v>
      </c>
      <c r="U10" s="72">
        <v>13.262499999999999</v>
      </c>
      <c r="V10" s="86">
        <v>67.5</v>
      </c>
      <c r="W10" s="86">
        <v>37.5</v>
      </c>
      <c r="X10" s="94">
        <f t="shared" si="0"/>
        <v>100</v>
      </c>
    </row>
    <row r="11" spans="2:24" x14ac:dyDescent="0.2">
      <c r="B11" s="18" t="s">
        <v>24</v>
      </c>
      <c r="C11" s="19">
        <v>1.32</v>
      </c>
      <c r="D11" s="20">
        <v>0.48</v>
      </c>
      <c r="E11" s="21">
        <v>1.8</v>
      </c>
      <c r="F11" s="19">
        <v>2.8325</v>
      </c>
      <c r="G11" s="22">
        <v>1.5575000000000001</v>
      </c>
      <c r="H11" s="23">
        <v>0.54249999999999998</v>
      </c>
      <c r="I11" s="23">
        <v>0.98499999999999999</v>
      </c>
      <c r="J11" s="21">
        <v>5.9175000000000004</v>
      </c>
      <c r="K11" s="19">
        <v>1.5249999999999999</v>
      </c>
      <c r="L11" s="22">
        <v>1.05</v>
      </c>
      <c r="M11" s="23">
        <v>0.32750000000000001</v>
      </c>
      <c r="N11" s="23">
        <v>0.33250000000000002</v>
      </c>
      <c r="O11" s="60">
        <v>3.2349999999999999</v>
      </c>
      <c r="P11" s="19">
        <v>0.88749999999999996</v>
      </c>
      <c r="Q11" s="63">
        <v>0.5</v>
      </c>
      <c r="R11" s="63">
        <v>0.35499999999999998</v>
      </c>
      <c r="S11" s="71">
        <v>0.315</v>
      </c>
      <c r="T11" s="72">
        <v>2.0575000000000001</v>
      </c>
      <c r="U11" s="72">
        <v>13.01</v>
      </c>
      <c r="V11" s="86">
        <v>77.5</v>
      </c>
      <c r="W11" s="86">
        <v>40</v>
      </c>
      <c r="X11" s="94">
        <f t="shared" si="0"/>
        <v>90.489510489510479</v>
      </c>
    </row>
    <row r="12" spans="2:24" x14ac:dyDescent="0.2">
      <c r="B12" s="18" t="s">
        <v>10</v>
      </c>
      <c r="C12" s="19">
        <v>1.2275</v>
      </c>
      <c r="D12" s="20">
        <v>0.39250000000000002</v>
      </c>
      <c r="E12" s="21">
        <v>1.62</v>
      </c>
      <c r="F12" s="19">
        <v>2.835</v>
      </c>
      <c r="G12" s="22">
        <v>1.3174999999999999</v>
      </c>
      <c r="H12" s="23">
        <v>0.55000000000000004</v>
      </c>
      <c r="I12" s="23">
        <v>0.74250000000000005</v>
      </c>
      <c r="J12" s="21">
        <v>5.4450000000000003</v>
      </c>
      <c r="K12" s="19">
        <v>1.7124999999999999</v>
      </c>
      <c r="L12" s="22">
        <v>0.78249999999999997</v>
      </c>
      <c r="M12" s="23">
        <v>0.29499999999999998</v>
      </c>
      <c r="N12" s="23">
        <v>0.27250000000000002</v>
      </c>
      <c r="O12" s="60">
        <v>3.0625</v>
      </c>
      <c r="P12" s="19">
        <v>1.01</v>
      </c>
      <c r="Q12" s="63">
        <v>0.51500000000000001</v>
      </c>
      <c r="R12" s="63">
        <v>0.43</v>
      </c>
      <c r="S12" s="71">
        <v>0.22500000000000001</v>
      </c>
      <c r="T12" s="72">
        <v>2.1800000000000002</v>
      </c>
      <c r="U12" s="72">
        <v>12.307499999999999</v>
      </c>
      <c r="V12" s="86">
        <v>57.5</v>
      </c>
      <c r="W12" s="86">
        <v>30</v>
      </c>
      <c r="X12" s="94">
        <f t="shared" si="0"/>
        <v>85.664335664335653</v>
      </c>
    </row>
    <row r="13" spans="2:24" x14ac:dyDescent="0.2">
      <c r="B13" s="18" t="s">
        <v>27</v>
      </c>
      <c r="C13" s="19">
        <v>1.2175</v>
      </c>
      <c r="D13" s="20">
        <v>0.4375</v>
      </c>
      <c r="E13" s="21">
        <v>1.655</v>
      </c>
      <c r="F13" s="19">
        <v>2.7574999999999998</v>
      </c>
      <c r="G13" s="22">
        <v>1.2250000000000001</v>
      </c>
      <c r="H13" s="23">
        <v>0.54249999999999998</v>
      </c>
      <c r="I13" s="23">
        <v>0.84</v>
      </c>
      <c r="J13" s="21">
        <v>5.3650000000000002</v>
      </c>
      <c r="K13" s="19">
        <v>1.6675</v>
      </c>
      <c r="L13" s="22">
        <v>0.72250000000000003</v>
      </c>
      <c r="M13" s="23">
        <v>0.23499999999999999</v>
      </c>
      <c r="N13" s="23">
        <v>0.25750000000000001</v>
      </c>
      <c r="O13" s="60">
        <v>2.8824999999999998</v>
      </c>
      <c r="P13" s="19">
        <v>0.77749999999999997</v>
      </c>
      <c r="Q13" s="63">
        <v>0.46</v>
      </c>
      <c r="R13" s="63">
        <v>0.36499999999999999</v>
      </c>
      <c r="S13" s="71">
        <v>0.23250000000000001</v>
      </c>
      <c r="T13" s="72">
        <v>1.835</v>
      </c>
      <c r="U13" s="72">
        <v>11.737500000000001</v>
      </c>
      <c r="V13" s="86">
        <v>42.5</v>
      </c>
      <c r="W13" s="86">
        <v>16.25</v>
      </c>
      <c r="X13" s="94">
        <f t="shared" si="0"/>
        <v>80.629370629370626</v>
      </c>
    </row>
    <row r="14" spans="2:24" x14ac:dyDescent="0.2">
      <c r="B14" s="26"/>
      <c r="C14" s="27"/>
      <c r="D14" s="28"/>
      <c r="E14" s="29"/>
      <c r="F14" s="27"/>
      <c r="G14" s="30"/>
      <c r="H14" s="31"/>
      <c r="I14" s="31"/>
      <c r="J14" s="29"/>
      <c r="K14" s="27"/>
      <c r="L14" s="30"/>
      <c r="M14" s="31"/>
      <c r="N14" s="31"/>
      <c r="O14" s="62"/>
      <c r="P14" s="27"/>
      <c r="Q14" s="66"/>
      <c r="R14" s="66"/>
      <c r="S14" s="75"/>
      <c r="T14" s="76"/>
      <c r="U14" s="76"/>
      <c r="V14" s="76"/>
      <c r="W14" s="76"/>
      <c r="X14" s="171"/>
    </row>
    <row r="15" spans="2:24" x14ac:dyDescent="0.2">
      <c r="B15" s="18" t="s">
        <v>11</v>
      </c>
      <c r="C15" s="19">
        <v>1.226667</v>
      </c>
      <c r="D15" s="20">
        <v>0.45208300000000001</v>
      </c>
      <c r="E15" s="21">
        <v>1.67875</v>
      </c>
      <c r="F15" s="19">
        <v>2.8945829999999999</v>
      </c>
      <c r="G15" s="22">
        <v>1.3389580000000001</v>
      </c>
      <c r="H15" s="23">
        <v>0.573542</v>
      </c>
      <c r="I15" s="23">
        <v>0.86750000000000005</v>
      </c>
      <c r="J15" s="21">
        <v>5.6745830000000002</v>
      </c>
      <c r="K15" s="19">
        <v>1.9547920000000001</v>
      </c>
      <c r="L15" s="22">
        <v>0.94937499999999997</v>
      </c>
      <c r="M15" s="23">
        <v>0.35833300000000001</v>
      </c>
      <c r="N15" s="23">
        <v>0.35875000000000001</v>
      </c>
      <c r="O15" s="60">
        <v>3.6212499999999999</v>
      </c>
      <c r="P15" s="19">
        <v>1.228542</v>
      </c>
      <c r="Q15" s="63">
        <v>0.60104199999999997</v>
      </c>
      <c r="R15" s="63">
        <v>0.495</v>
      </c>
      <c r="S15" s="71">
        <v>0.30416700000000002</v>
      </c>
      <c r="T15" s="72">
        <v>2.6287500000000001</v>
      </c>
      <c r="U15" s="72">
        <v>13.60333</v>
      </c>
      <c r="V15" s="86">
        <v>78.958330000000004</v>
      </c>
      <c r="W15" s="86">
        <v>53.4375</v>
      </c>
      <c r="X15" s="94"/>
    </row>
    <row r="16" spans="2:24" x14ac:dyDescent="0.2">
      <c r="B16" s="18" t="s">
        <v>12</v>
      </c>
      <c r="C16" s="19">
        <v>0.24110000000000001</v>
      </c>
      <c r="D16" s="20">
        <v>0.1104</v>
      </c>
      <c r="E16" s="21">
        <v>0.2873</v>
      </c>
      <c r="F16" s="19">
        <v>0.48159999999999997</v>
      </c>
      <c r="G16" s="22">
        <v>0.152</v>
      </c>
      <c r="H16" s="23">
        <v>0.1183</v>
      </c>
      <c r="I16" s="23">
        <v>0.1454</v>
      </c>
      <c r="J16" s="21">
        <v>0.52210000000000001</v>
      </c>
      <c r="K16" s="19">
        <v>0.28570000000000001</v>
      </c>
      <c r="L16" s="22">
        <v>0.1062</v>
      </c>
      <c r="M16" s="23">
        <v>8.6999999999999994E-2</v>
      </c>
      <c r="N16" s="23">
        <v>0.1104</v>
      </c>
      <c r="O16" s="60">
        <v>0.48970000000000002</v>
      </c>
      <c r="P16" s="19">
        <v>0.25619999999999998</v>
      </c>
      <c r="Q16" s="63">
        <v>0.1105</v>
      </c>
      <c r="R16" s="63">
        <v>0.16639999999999999</v>
      </c>
      <c r="S16" s="71">
        <v>9.74E-2</v>
      </c>
      <c r="T16" s="72">
        <v>0.50570000000000004</v>
      </c>
      <c r="U16" s="72">
        <v>1.0475000000000001</v>
      </c>
      <c r="V16" s="86">
        <v>19.567</v>
      </c>
      <c r="W16" s="86">
        <v>28.241</v>
      </c>
      <c r="X16" s="94"/>
    </row>
    <row r="17" spans="2:24" ht="10.5" thickBot="1" x14ac:dyDescent="0.25">
      <c r="B17" s="34" t="s">
        <v>13</v>
      </c>
      <c r="C17" s="35">
        <v>13.66259</v>
      </c>
      <c r="D17" s="36">
        <v>16.968360000000001</v>
      </c>
      <c r="E17" s="37">
        <v>11.89635</v>
      </c>
      <c r="F17" s="35">
        <v>11.565060000000001</v>
      </c>
      <c r="G17" s="38">
        <v>7.8932320000000002</v>
      </c>
      <c r="H17" s="39">
        <v>14.33338</v>
      </c>
      <c r="I17" s="39">
        <v>11.64784</v>
      </c>
      <c r="J17" s="37">
        <v>6.3959140000000003</v>
      </c>
      <c r="K17" s="35">
        <v>10.15822</v>
      </c>
      <c r="L17" s="38">
        <v>7.7772009999999998</v>
      </c>
      <c r="M17" s="39">
        <v>16.869389999999999</v>
      </c>
      <c r="N17" s="39">
        <v>21.393899999999999</v>
      </c>
      <c r="O17" s="61">
        <v>9.3991389999999999</v>
      </c>
      <c r="P17" s="35">
        <v>14.4932</v>
      </c>
      <c r="Q17" s="67">
        <v>12.78307</v>
      </c>
      <c r="R17" s="67">
        <v>23.361280000000001</v>
      </c>
      <c r="S17" s="73">
        <v>22.256409999999999</v>
      </c>
      <c r="T17" s="74">
        <v>13.37269</v>
      </c>
      <c r="U17" s="74">
        <v>5.352322</v>
      </c>
      <c r="V17" s="74">
        <v>17.2255</v>
      </c>
      <c r="W17" s="74">
        <v>36.736049999999999</v>
      </c>
      <c r="X17" s="106"/>
    </row>
    <row r="18" spans="2:24" ht="10.5" thickBot="1" x14ac:dyDescent="0.25">
      <c r="B18" s="311" t="s">
        <v>233</v>
      </c>
      <c r="C18" s="312"/>
      <c r="D18" s="312"/>
      <c r="E18" s="312"/>
      <c r="F18" s="312"/>
      <c r="G18" s="312"/>
      <c r="H18" s="312"/>
      <c r="I18" s="312"/>
      <c r="J18" s="312"/>
      <c r="K18" s="312"/>
      <c r="L18" s="312"/>
      <c r="M18" s="312"/>
      <c r="N18" s="312"/>
      <c r="O18" s="312"/>
      <c r="P18" s="312"/>
      <c r="Q18" s="312"/>
      <c r="R18" s="312"/>
      <c r="S18" s="312"/>
      <c r="T18" s="312"/>
      <c r="U18" s="312"/>
      <c r="V18" s="312"/>
      <c r="W18" s="312"/>
      <c r="X18" s="313"/>
    </row>
    <row r="19" spans="2:24" x14ac:dyDescent="0.2">
      <c r="B19" s="206"/>
      <c r="C19" s="206"/>
      <c r="D19" s="206"/>
      <c r="E19" s="206"/>
      <c r="F19" s="206"/>
      <c r="G19" s="206"/>
      <c r="H19" s="206"/>
      <c r="I19" s="206"/>
      <c r="J19" s="206"/>
      <c r="K19" s="206"/>
      <c r="L19" s="206"/>
      <c r="M19" s="206"/>
      <c r="N19" s="206"/>
      <c r="O19" s="206"/>
      <c r="P19" s="206"/>
      <c r="Q19" s="206"/>
      <c r="R19" s="206"/>
      <c r="S19" s="206"/>
      <c r="T19" s="206"/>
      <c r="U19" s="206"/>
      <c r="V19" s="206"/>
      <c r="W19" s="206"/>
      <c r="X19" s="206"/>
    </row>
    <row r="20" spans="2:24" ht="10.5" thickBot="1" x14ac:dyDescent="0.25">
      <c r="L20" s="9"/>
      <c r="M20" s="9"/>
      <c r="N20" s="9"/>
      <c r="O20" s="9"/>
      <c r="P20" s="9"/>
      <c r="Q20" s="9"/>
    </row>
    <row r="21" spans="2:24" ht="20.5" thickBot="1" x14ac:dyDescent="0.25">
      <c r="B21" s="47" t="s">
        <v>79</v>
      </c>
      <c r="C21" s="48" t="s">
        <v>179</v>
      </c>
      <c r="D21" s="49" t="s">
        <v>180</v>
      </c>
      <c r="E21" s="50" t="s">
        <v>181</v>
      </c>
      <c r="F21" s="79" t="s">
        <v>220</v>
      </c>
      <c r="G21" s="129"/>
      <c r="H21" s="129"/>
      <c r="I21" s="129"/>
      <c r="J21" s="129"/>
      <c r="K21" s="129"/>
      <c r="L21" s="273"/>
      <c r="M21" s="129"/>
      <c r="N21" s="130"/>
      <c r="O21" s="129"/>
    </row>
    <row r="22" spans="2:24" x14ac:dyDescent="0.2">
      <c r="B22" s="121" t="s">
        <v>26</v>
      </c>
      <c r="C22" s="27">
        <v>1.9</v>
      </c>
      <c r="D22" s="28">
        <v>1.1599999999999999</v>
      </c>
      <c r="E22" s="29">
        <v>3.06</v>
      </c>
      <c r="F22" s="171">
        <f>E22/E$23*100</f>
        <v>100.32786885245903</v>
      </c>
      <c r="G22" s="129"/>
      <c r="H22" s="129"/>
      <c r="I22" s="129"/>
      <c r="J22" s="129"/>
      <c r="K22" s="129"/>
      <c r="L22" s="129"/>
      <c r="M22" s="129"/>
      <c r="N22" s="130"/>
      <c r="O22" s="129"/>
    </row>
    <row r="23" spans="2:24" x14ac:dyDescent="0.2">
      <c r="B23" s="117" t="s">
        <v>124</v>
      </c>
      <c r="C23" s="19">
        <v>1.87</v>
      </c>
      <c r="D23" s="20">
        <v>1.18</v>
      </c>
      <c r="E23" s="21">
        <v>3.05</v>
      </c>
      <c r="F23" s="94">
        <f t="shared" ref="F23:F33" si="1">E23/E$23*100</f>
        <v>100</v>
      </c>
      <c r="G23" s="129"/>
      <c r="H23" s="129"/>
      <c r="I23" s="129"/>
      <c r="J23" s="129"/>
      <c r="K23" s="129"/>
      <c r="L23" s="129"/>
      <c r="M23" s="129"/>
      <c r="N23" s="130"/>
      <c r="O23" s="129"/>
    </row>
    <row r="24" spans="2:24" x14ac:dyDescent="0.2">
      <c r="B24" s="117" t="s">
        <v>45</v>
      </c>
      <c r="C24" s="19">
        <v>1.88</v>
      </c>
      <c r="D24" s="20">
        <v>1.1599999999999999</v>
      </c>
      <c r="E24" s="21">
        <v>3.04</v>
      </c>
      <c r="F24" s="94">
        <f t="shared" si="1"/>
        <v>99.672131147540995</v>
      </c>
      <c r="G24" s="129"/>
      <c r="H24" s="129"/>
      <c r="I24" s="129"/>
      <c r="J24" s="129"/>
      <c r="K24" s="129"/>
      <c r="L24" s="129"/>
      <c r="M24" s="129"/>
      <c r="N24" s="130"/>
      <c r="O24" s="129"/>
    </row>
    <row r="25" spans="2:24" x14ac:dyDescent="0.2">
      <c r="B25" s="117" t="s">
        <v>20</v>
      </c>
      <c r="C25" s="19">
        <v>1.78</v>
      </c>
      <c r="D25" s="20">
        <v>1.1399999999999999</v>
      </c>
      <c r="E25" s="21">
        <v>2.92</v>
      </c>
      <c r="F25" s="94">
        <f t="shared" si="1"/>
        <v>95.73770491803279</v>
      </c>
      <c r="G25" s="129"/>
      <c r="H25" s="129"/>
      <c r="I25" s="129"/>
      <c r="J25" s="129"/>
      <c r="K25" s="129"/>
      <c r="L25" s="129"/>
      <c r="M25" s="129"/>
      <c r="N25" s="130"/>
      <c r="O25" s="129"/>
    </row>
    <row r="26" spans="2:24" x14ac:dyDescent="0.2">
      <c r="B26" s="117" t="s">
        <v>125</v>
      </c>
      <c r="C26" s="19">
        <v>1.99</v>
      </c>
      <c r="D26" s="20">
        <v>0.92</v>
      </c>
      <c r="E26" s="21">
        <v>2.91</v>
      </c>
      <c r="F26" s="94">
        <f t="shared" si="1"/>
        <v>95.409836065573785</v>
      </c>
      <c r="G26" s="129"/>
      <c r="H26" s="129"/>
      <c r="I26" s="129"/>
      <c r="J26" s="129"/>
      <c r="K26" s="129"/>
      <c r="L26" s="129"/>
      <c r="M26" s="130"/>
      <c r="N26" s="129"/>
      <c r="Q26" s="9"/>
    </row>
    <row r="27" spans="2:24" x14ac:dyDescent="0.2">
      <c r="B27" s="117" t="s">
        <v>126</v>
      </c>
      <c r="C27" s="19">
        <v>1.83</v>
      </c>
      <c r="D27" s="20">
        <v>1.03</v>
      </c>
      <c r="E27" s="21">
        <v>2.86</v>
      </c>
      <c r="F27" s="94">
        <f t="shared" si="1"/>
        <v>93.770491803278688</v>
      </c>
      <c r="G27" s="129"/>
      <c r="H27" s="129"/>
      <c r="I27" s="129"/>
      <c r="J27" s="129"/>
      <c r="K27" s="129"/>
      <c r="L27" s="129"/>
      <c r="M27" s="130"/>
      <c r="N27" s="129"/>
      <c r="Q27" s="9"/>
    </row>
    <row r="28" spans="2:24" x14ac:dyDescent="0.2">
      <c r="B28" s="117" t="s">
        <v>22</v>
      </c>
      <c r="C28" s="19">
        <v>1.78</v>
      </c>
      <c r="D28" s="20">
        <v>1.02</v>
      </c>
      <c r="E28" s="21">
        <v>2.8</v>
      </c>
      <c r="F28" s="94">
        <f t="shared" si="1"/>
        <v>91.803278688524586</v>
      </c>
      <c r="G28" s="129"/>
      <c r="H28" s="129"/>
      <c r="I28" s="129"/>
      <c r="J28" s="129"/>
      <c r="K28" s="129"/>
      <c r="L28" s="129"/>
      <c r="M28" s="129"/>
      <c r="N28" s="130"/>
      <c r="O28" s="129"/>
    </row>
    <row r="29" spans="2:24" x14ac:dyDescent="0.2">
      <c r="B29" s="117" t="s">
        <v>25</v>
      </c>
      <c r="C29" s="19">
        <v>1.79</v>
      </c>
      <c r="D29" s="20">
        <v>0.97</v>
      </c>
      <c r="E29" s="21">
        <v>2.76</v>
      </c>
      <c r="F29" s="94">
        <f t="shared" si="1"/>
        <v>90.491803278688522</v>
      </c>
      <c r="G29" s="129"/>
      <c r="H29" s="129"/>
      <c r="I29" s="129"/>
      <c r="J29" s="129"/>
      <c r="K29" s="129"/>
      <c r="L29" s="129"/>
      <c r="M29" s="130"/>
      <c r="N29" s="129"/>
      <c r="Q29" s="9"/>
    </row>
    <row r="30" spans="2:24" x14ac:dyDescent="0.2">
      <c r="B30" s="117" t="s">
        <v>127</v>
      </c>
      <c r="C30" s="19">
        <v>1.74</v>
      </c>
      <c r="D30" s="20">
        <v>1.01</v>
      </c>
      <c r="E30" s="21">
        <v>2.75</v>
      </c>
      <c r="F30" s="94">
        <f t="shared" si="1"/>
        <v>90.163934426229503</v>
      </c>
      <c r="G30" s="129"/>
      <c r="H30" s="129"/>
      <c r="I30" s="129"/>
      <c r="J30" s="129"/>
      <c r="K30" s="129"/>
      <c r="L30" s="129"/>
      <c r="M30" s="129"/>
      <c r="N30" s="130"/>
      <c r="O30" s="129"/>
    </row>
    <row r="31" spans="2:24" x14ac:dyDescent="0.2">
      <c r="B31" s="117" t="s">
        <v>23</v>
      </c>
      <c r="C31" s="19">
        <v>1.77</v>
      </c>
      <c r="D31" s="20">
        <v>0.94</v>
      </c>
      <c r="E31" s="21">
        <v>2.71</v>
      </c>
      <c r="F31" s="94">
        <f t="shared" si="1"/>
        <v>88.852459016393453</v>
      </c>
      <c r="G31" s="129"/>
      <c r="H31" s="129"/>
      <c r="I31" s="129"/>
      <c r="J31" s="129"/>
      <c r="K31" s="129"/>
      <c r="L31" s="129"/>
      <c r="M31" s="129"/>
      <c r="N31" s="130"/>
      <c r="O31" s="129"/>
    </row>
    <row r="32" spans="2:24" x14ac:dyDescent="0.2">
      <c r="B32" s="117" t="s">
        <v>21</v>
      </c>
      <c r="C32" s="19">
        <v>1.86</v>
      </c>
      <c r="D32" s="20">
        <v>0.84</v>
      </c>
      <c r="E32" s="21">
        <v>2.7</v>
      </c>
      <c r="F32" s="94">
        <f t="shared" si="1"/>
        <v>88.524590163934434</v>
      </c>
      <c r="G32" s="129"/>
      <c r="H32" s="129"/>
      <c r="I32" s="129"/>
      <c r="J32" s="129"/>
      <c r="K32" s="129"/>
      <c r="L32" s="129"/>
      <c r="M32" s="129"/>
      <c r="N32" s="130"/>
      <c r="O32" s="129"/>
    </row>
    <row r="33" spans="2:17" x14ac:dyDescent="0.2">
      <c r="B33" s="117" t="s">
        <v>27</v>
      </c>
      <c r="C33" s="19">
        <v>1.82</v>
      </c>
      <c r="D33" s="20">
        <v>0.77</v>
      </c>
      <c r="E33" s="21">
        <v>2.59</v>
      </c>
      <c r="F33" s="94">
        <f t="shared" si="1"/>
        <v>84.918032786885249</v>
      </c>
      <c r="G33" s="129"/>
      <c r="H33" s="129"/>
      <c r="I33" s="129"/>
      <c r="J33" s="129"/>
      <c r="K33" s="129"/>
      <c r="L33" s="129"/>
      <c r="M33" s="129"/>
      <c r="N33" s="130"/>
      <c r="O33" s="129"/>
    </row>
    <row r="34" spans="2:17" x14ac:dyDescent="0.2">
      <c r="B34" s="131"/>
      <c r="C34" s="132"/>
      <c r="D34" s="133"/>
      <c r="E34" s="134"/>
      <c r="F34" s="94"/>
      <c r="G34" s="129"/>
      <c r="H34" s="129"/>
      <c r="I34" s="129"/>
      <c r="J34" s="129"/>
      <c r="K34" s="129"/>
      <c r="L34" s="129"/>
      <c r="M34" s="129"/>
      <c r="N34" s="130"/>
      <c r="O34" s="129"/>
    </row>
    <row r="35" spans="2:17" x14ac:dyDescent="0.2">
      <c r="B35" s="52" t="s">
        <v>11</v>
      </c>
      <c r="C35" s="53">
        <v>1.83</v>
      </c>
      <c r="D35" s="54">
        <v>1.01</v>
      </c>
      <c r="E35" s="101">
        <v>2.85</v>
      </c>
      <c r="F35" s="94"/>
      <c r="G35" s="129"/>
      <c r="H35" s="129"/>
      <c r="I35" s="129"/>
      <c r="J35" s="129"/>
      <c r="K35" s="129"/>
      <c r="L35" s="129"/>
      <c r="M35" s="129"/>
      <c r="N35" s="130"/>
      <c r="O35" s="129"/>
    </row>
    <row r="36" spans="2:17" x14ac:dyDescent="0.2">
      <c r="B36" s="52" t="s">
        <v>12</v>
      </c>
      <c r="C36" s="53" t="s">
        <v>77</v>
      </c>
      <c r="D36" s="54" t="s">
        <v>77</v>
      </c>
      <c r="E36" s="101">
        <v>0.56999999999999995</v>
      </c>
      <c r="F36" s="94"/>
      <c r="G36" s="129"/>
      <c r="H36" s="129"/>
      <c r="I36" s="129"/>
      <c r="J36" s="129"/>
      <c r="K36" s="129"/>
      <c r="L36" s="129"/>
      <c r="M36" s="129"/>
      <c r="N36" s="130"/>
      <c r="O36" s="129"/>
    </row>
    <row r="37" spans="2:17" ht="10.5" thickBot="1" x14ac:dyDescent="0.25">
      <c r="B37" s="55" t="s">
        <v>13</v>
      </c>
      <c r="C37" s="56" t="s">
        <v>77</v>
      </c>
      <c r="D37" s="57" t="s">
        <v>77</v>
      </c>
      <c r="E37" s="102">
        <v>14.1</v>
      </c>
      <c r="F37" s="106"/>
      <c r="G37" s="129"/>
      <c r="H37" s="129"/>
      <c r="I37" s="129"/>
      <c r="J37" s="129"/>
      <c r="K37" s="129"/>
      <c r="L37" s="129"/>
      <c r="M37" s="129"/>
      <c r="N37" s="130"/>
      <c r="O37" s="129"/>
    </row>
    <row r="38" spans="2:17" ht="11.25" customHeight="1" thickBot="1" x14ac:dyDescent="0.25">
      <c r="B38" s="311" t="s">
        <v>233</v>
      </c>
      <c r="C38" s="312"/>
      <c r="D38" s="312"/>
      <c r="E38" s="312"/>
      <c r="F38" s="313"/>
      <c r="G38" s="213"/>
      <c r="H38" s="214"/>
      <c r="I38" s="214"/>
      <c r="J38" s="214"/>
      <c r="K38" s="214"/>
      <c r="L38" s="214"/>
      <c r="M38" s="214"/>
      <c r="N38" s="214"/>
      <c r="O38" s="214"/>
      <c r="P38" s="214"/>
      <c r="Q38" s="9"/>
    </row>
    <row r="39" spans="2:17" x14ac:dyDescent="0.2">
      <c r="C39" s="135"/>
      <c r="D39" s="135"/>
      <c r="E39" s="135"/>
      <c r="F39" s="129"/>
      <c r="G39" s="129"/>
      <c r="H39" s="129"/>
      <c r="I39" s="129"/>
      <c r="J39" s="129"/>
      <c r="K39" s="129"/>
      <c r="L39" s="129"/>
      <c r="M39" s="129"/>
      <c r="N39" s="130"/>
      <c r="O39" s="129"/>
    </row>
  </sheetData>
  <mergeCells count="2">
    <mergeCell ref="B38:F38"/>
    <mergeCell ref="B18:X18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W20"/>
  <sheetViews>
    <sheetView workbookViewId="0">
      <selection activeCell="S7" sqref="S7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7" width="7.7265625" style="46" customWidth="1"/>
    <col min="18" max="21" width="7.7265625" style="9" customWidth="1"/>
    <col min="22" max="22" width="8.453125" style="9" customWidth="1"/>
    <col min="23" max="50" width="7.7265625" style="9" customWidth="1"/>
    <col min="51" max="257" width="9.1796875" style="9"/>
    <col min="258" max="258" width="3.7265625" style="9" customWidth="1"/>
    <col min="259" max="259" width="30.7265625" style="9" customWidth="1"/>
    <col min="260" max="279" width="6.7265625" style="9" customWidth="1"/>
    <col min="280" max="286" width="5.7265625" style="9" customWidth="1"/>
    <col min="287" max="513" width="9.1796875" style="9"/>
    <col min="514" max="514" width="3.7265625" style="9" customWidth="1"/>
    <col min="515" max="515" width="30.7265625" style="9" customWidth="1"/>
    <col min="516" max="535" width="6.7265625" style="9" customWidth="1"/>
    <col min="536" max="542" width="5.7265625" style="9" customWidth="1"/>
    <col min="543" max="769" width="9.1796875" style="9"/>
    <col min="770" max="770" width="3.7265625" style="9" customWidth="1"/>
    <col min="771" max="771" width="30.7265625" style="9" customWidth="1"/>
    <col min="772" max="791" width="6.7265625" style="9" customWidth="1"/>
    <col min="792" max="798" width="5.7265625" style="9" customWidth="1"/>
    <col min="799" max="1025" width="9.1796875" style="9"/>
    <col min="1026" max="1026" width="3.7265625" style="9" customWidth="1"/>
    <col min="1027" max="1027" width="30.7265625" style="9" customWidth="1"/>
    <col min="1028" max="1047" width="6.7265625" style="9" customWidth="1"/>
    <col min="1048" max="1054" width="5.7265625" style="9" customWidth="1"/>
    <col min="1055" max="1281" width="9.1796875" style="9"/>
    <col min="1282" max="1282" width="3.7265625" style="9" customWidth="1"/>
    <col min="1283" max="1283" width="30.7265625" style="9" customWidth="1"/>
    <col min="1284" max="1303" width="6.7265625" style="9" customWidth="1"/>
    <col min="1304" max="1310" width="5.7265625" style="9" customWidth="1"/>
    <col min="1311" max="1537" width="9.1796875" style="9"/>
    <col min="1538" max="1538" width="3.7265625" style="9" customWidth="1"/>
    <col min="1539" max="1539" width="30.7265625" style="9" customWidth="1"/>
    <col min="1540" max="1559" width="6.7265625" style="9" customWidth="1"/>
    <col min="1560" max="1566" width="5.7265625" style="9" customWidth="1"/>
    <col min="1567" max="1793" width="9.1796875" style="9"/>
    <col min="1794" max="1794" width="3.7265625" style="9" customWidth="1"/>
    <col min="1795" max="1795" width="30.7265625" style="9" customWidth="1"/>
    <col min="1796" max="1815" width="6.7265625" style="9" customWidth="1"/>
    <col min="1816" max="1822" width="5.7265625" style="9" customWidth="1"/>
    <col min="1823" max="2049" width="9.1796875" style="9"/>
    <col min="2050" max="2050" width="3.7265625" style="9" customWidth="1"/>
    <col min="2051" max="2051" width="30.7265625" style="9" customWidth="1"/>
    <col min="2052" max="2071" width="6.7265625" style="9" customWidth="1"/>
    <col min="2072" max="2078" width="5.7265625" style="9" customWidth="1"/>
    <col min="2079" max="2305" width="9.1796875" style="9"/>
    <col min="2306" max="2306" width="3.7265625" style="9" customWidth="1"/>
    <col min="2307" max="2307" width="30.7265625" style="9" customWidth="1"/>
    <col min="2308" max="2327" width="6.7265625" style="9" customWidth="1"/>
    <col min="2328" max="2334" width="5.7265625" style="9" customWidth="1"/>
    <col min="2335" max="2561" width="9.1796875" style="9"/>
    <col min="2562" max="2562" width="3.7265625" style="9" customWidth="1"/>
    <col min="2563" max="2563" width="30.7265625" style="9" customWidth="1"/>
    <col min="2564" max="2583" width="6.7265625" style="9" customWidth="1"/>
    <col min="2584" max="2590" width="5.7265625" style="9" customWidth="1"/>
    <col min="2591" max="2817" width="9.1796875" style="9"/>
    <col min="2818" max="2818" width="3.7265625" style="9" customWidth="1"/>
    <col min="2819" max="2819" width="30.7265625" style="9" customWidth="1"/>
    <col min="2820" max="2839" width="6.7265625" style="9" customWidth="1"/>
    <col min="2840" max="2846" width="5.7265625" style="9" customWidth="1"/>
    <col min="2847" max="3073" width="9.1796875" style="9"/>
    <col min="3074" max="3074" width="3.7265625" style="9" customWidth="1"/>
    <col min="3075" max="3075" width="30.7265625" style="9" customWidth="1"/>
    <col min="3076" max="3095" width="6.7265625" style="9" customWidth="1"/>
    <col min="3096" max="3102" width="5.7265625" style="9" customWidth="1"/>
    <col min="3103" max="3329" width="9.1796875" style="9"/>
    <col min="3330" max="3330" width="3.7265625" style="9" customWidth="1"/>
    <col min="3331" max="3331" width="30.7265625" style="9" customWidth="1"/>
    <col min="3332" max="3351" width="6.7265625" style="9" customWidth="1"/>
    <col min="3352" max="3358" width="5.7265625" style="9" customWidth="1"/>
    <col min="3359" max="3585" width="9.1796875" style="9"/>
    <col min="3586" max="3586" width="3.7265625" style="9" customWidth="1"/>
    <col min="3587" max="3587" width="30.7265625" style="9" customWidth="1"/>
    <col min="3588" max="3607" width="6.7265625" style="9" customWidth="1"/>
    <col min="3608" max="3614" width="5.7265625" style="9" customWidth="1"/>
    <col min="3615" max="3841" width="9.1796875" style="9"/>
    <col min="3842" max="3842" width="3.7265625" style="9" customWidth="1"/>
    <col min="3843" max="3843" width="30.7265625" style="9" customWidth="1"/>
    <col min="3844" max="3863" width="6.7265625" style="9" customWidth="1"/>
    <col min="3864" max="3870" width="5.7265625" style="9" customWidth="1"/>
    <col min="3871" max="4097" width="9.1796875" style="9"/>
    <col min="4098" max="4098" width="3.7265625" style="9" customWidth="1"/>
    <col min="4099" max="4099" width="30.7265625" style="9" customWidth="1"/>
    <col min="4100" max="4119" width="6.7265625" style="9" customWidth="1"/>
    <col min="4120" max="4126" width="5.7265625" style="9" customWidth="1"/>
    <col min="4127" max="4353" width="9.1796875" style="9"/>
    <col min="4354" max="4354" width="3.7265625" style="9" customWidth="1"/>
    <col min="4355" max="4355" width="30.7265625" style="9" customWidth="1"/>
    <col min="4356" max="4375" width="6.7265625" style="9" customWidth="1"/>
    <col min="4376" max="4382" width="5.7265625" style="9" customWidth="1"/>
    <col min="4383" max="4609" width="9.1796875" style="9"/>
    <col min="4610" max="4610" width="3.7265625" style="9" customWidth="1"/>
    <col min="4611" max="4611" width="30.7265625" style="9" customWidth="1"/>
    <col min="4612" max="4631" width="6.7265625" style="9" customWidth="1"/>
    <col min="4632" max="4638" width="5.7265625" style="9" customWidth="1"/>
    <col min="4639" max="4865" width="9.1796875" style="9"/>
    <col min="4866" max="4866" width="3.7265625" style="9" customWidth="1"/>
    <col min="4867" max="4867" width="30.7265625" style="9" customWidth="1"/>
    <col min="4868" max="4887" width="6.7265625" style="9" customWidth="1"/>
    <col min="4888" max="4894" width="5.7265625" style="9" customWidth="1"/>
    <col min="4895" max="5121" width="9.1796875" style="9"/>
    <col min="5122" max="5122" width="3.7265625" style="9" customWidth="1"/>
    <col min="5123" max="5123" width="30.7265625" style="9" customWidth="1"/>
    <col min="5124" max="5143" width="6.7265625" style="9" customWidth="1"/>
    <col min="5144" max="5150" width="5.7265625" style="9" customWidth="1"/>
    <col min="5151" max="5377" width="9.1796875" style="9"/>
    <col min="5378" max="5378" width="3.7265625" style="9" customWidth="1"/>
    <col min="5379" max="5379" width="30.7265625" style="9" customWidth="1"/>
    <col min="5380" max="5399" width="6.7265625" style="9" customWidth="1"/>
    <col min="5400" max="5406" width="5.7265625" style="9" customWidth="1"/>
    <col min="5407" max="5633" width="9.1796875" style="9"/>
    <col min="5634" max="5634" width="3.7265625" style="9" customWidth="1"/>
    <col min="5635" max="5635" width="30.7265625" style="9" customWidth="1"/>
    <col min="5636" max="5655" width="6.7265625" style="9" customWidth="1"/>
    <col min="5656" max="5662" width="5.7265625" style="9" customWidth="1"/>
    <col min="5663" max="5889" width="9.1796875" style="9"/>
    <col min="5890" max="5890" width="3.7265625" style="9" customWidth="1"/>
    <col min="5891" max="5891" width="30.7265625" style="9" customWidth="1"/>
    <col min="5892" max="5911" width="6.7265625" style="9" customWidth="1"/>
    <col min="5912" max="5918" width="5.7265625" style="9" customWidth="1"/>
    <col min="5919" max="6145" width="9.1796875" style="9"/>
    <col min="6146" max="6146" width="3.7265625" style="9" customWidth="1"/>
    <col min="6147" max="6147" width="30.7265625" style="9" customWidth="1"/>
    <col min="6148" max="6167" width="6.7265625" style="9" customWidth="1"/>
    <col min="6168" max="6174" width="5.7265625" style="9" customWidth="1"/>
    <col min="6175" max="6401" width="9.1796875" style="9"/>
    <col min="6402" max="6402" width="3.7265625" style="9" customWidth="1"/>
    <col min="6403" max="6403" width="30.7265625" style="9" customWidth="1"/>
    <col min="6404" max="6423" width="6.7265625" style="9" customWidth="1"/>
    <col min="6424" max="6430" width="5.7265625" style="9" customWidth="1"/>
    <col min="6431" max="6657" width="9.1796875" style="9"/>
    <col min="6658" max="6658" width="3.7265625" style="9" customWidth="1"/>
    <col min="6659" max="6659" width="30.7265625" style="9" customWidth="1"/>
    <col min="6660" max="6679" width="6.7265625" style="9" customWidth="1"/>
    <col min="6680" max="6686" width="5.7265625" style="9" customWidth="1"/>
    <col min="6687" max="6913" width="9.1796875" style="9"/>
    <col min="6914" max="6914" width="3.7265625" style="9" customWidth="1"/>
    <col min="6915" max="6915" width="30.7265625" style="9" customWidth="1"/>
    <col min="6916" max="6935" width="6.7265625" style="9" customWidth="1"/>
    <col min="6936" max="6942" width="5.7265625" style="9" customWidth="1"/>
    <col min="6943" max="7169" width="9.1796875" style="9"/>
    <col min="7170" max="7170" width="3.7265625" style="9" customWidth="1"/>
    <col min="7171" max="7171" width="30.7265625" style="9" customWidth="1"/>
    <col min="7172" max="7191" width="6.7265625" style="9" customWidth="1"/>
    <col min="7192" max="7198" width="5.7265625" style="9" customWidth="1"/>
    <col min="7199" max="7425" width="9.1796875" style="9"/>
    <col min="7426" max="7426" width="3.7265625" style="9" customWidth="1"/>
    <col min="7427" max="7427" width="30.7265625" style="9" customWidth="1"/>
    <col min="7428" max="7447" width="6.7265625" style="9" customWidth="1"/>
    <col min="7448" max="7454" width="5.7265625" style="9" customWidth="1"/>
    <col min="7455" max="7681" width="9.1796875" style="9"/>
    <col min="7682" max="7682" width="3.7265625" style="9" customWidth="1"/>
    <col min="7683" max="7683" width="30.7265625" style="9" customWidth="1"/>
    <col min="7684" max="7703" width="6.7265625" style="9" customWidth="1"/>
    <col min="7704" max="7710" width="5.7265625" style="9" customWidth="1"/>
    <col min="7711" max="7937" width="9.1796875" style="9"/>
    <col min="7938" max="7938" width="3.7265625" style="9" customWidth="1"/>
    <col min="7939" max="7939" width="30.7265625" style="9" customWidth="1"/>
    <col min="7940" max="7959" width="6.7265625" style="9" customWidth="1"/>
    <col min="7960" max="7966" width="5.7265625" style="9" customWidth="1"/>
    <col min="7967" max="8193" width="9.1796875" style="9"/>
    <col min="8194" max="8194" width="3.7265625" style="9" customWidth="1"/>
    <col min="8195" max="8195" width="30.7265625" style="9" customWidth="1"/>
    <col min="8196" max="8215" width="6.7265625" style="9" customWidth="1"/>
    <col min="8216" max="8222" width="5.7265625" style="9" customWidth="1"/>
    <col min="8223" max="8449" width="9.1796875" style="9"/>
    <col min="8450" max="8450" width="3.7265625" style="9" customWidth="1"/>
    <col min="8451" max="8451" width="30.7265625" style="9" customWidth="1"/>
    <col min="8452" max="8471" width="6.7265625" style="9" customWidth="1"/>
    <col min="8472" max="8478" width="5.7265625" style="9" customWidth="1"/>
    <col min="8479" max="8705" width="9.1796875" style="9"/>
    <col min="8706" max="8706" width="3.7265625" style="9" customWidth="1"/>
    <col min="8707" max="8707" width="30.7265625" style="9" customWidth="1"/>
    <col min="8708" max="8727" width="6.7265625" style="9" customWidth="1"/>
    <col min="8728" max="8734" width="5.7265625" style="9" customWidth="1"/>
    <col min="8735" max="8961" width="9.1796875" style="9"/>
    <col min="8962" max="8962" width="3.7265625" style="9" customWidth="1"/>
    <col min="8963" max="8963" width="30.7265625" style="9" customWidth="1"/>
    <col min="8964" max="8983" width="6.7265625" style="9" customWidth="1"/>
    <col min="8984" max="8990" width="5.7265625" style="9" customWidth="1"/>
    <col min="8991" max="9217" width="9.1796875" style="9"/>
    <col min="9218" max="9218" width="3.7265625" style="9" customWidth="1"/>
    <col min="9219" max="9219" width="30.7265625" style="9" customWidth="1"/>
    <col min="9220" max="9239" width="6.7265625" style="9" customWidth="1"/>
    <col min="9240" max="9246" width="5.7265625" style="9" customWidth="1"/>
    <col min="9247" max="9473" width="9.1796875" style="9"/>
    <col min="9474" max="9474" width="3.7265625" style="9" customWidth="1"/>
    <col min="9475" max="9475" width="30.7265625" style="9" customWidth="1"/>
    <col min="9476" max="9495" width="6.7265625" style="9" customWidth="1"/>
    <col min="9496" max="9502" width="5.7265625" style="9" customWidth="1"/>
    <col min="9503" max="9729" width="9.1796875" style="9"/>
    <col min="9730" max="9730" width="3.7265625" style="9" customWidth="1"/>
    <col min="9731" max="9731" width="30.7265625" style="9" customWidth="1"/>
    <col min="9732" max="9751" width="6.7265625" style="9" customWidth="1"/>
    <col min="9752" max="9758" width="5.7265625" style="9" customWidth="1"/>
    <col min="9759" max="9985" width="9.1796875" style="9"/>
    <col min="9986" max="9986" width="3.7265625" style="9" customWidth="1"/>
    <col min="9987" max="9987" width="30.7265625" style="9" customWidth="1"/>
    <col min="9988" max="10007" width="6.7265625" style="9" customWidth="1"/>
    <col min="10008" max="10014" width="5.7265625" style="9" customWidth="1"/>
    <col min="10015" max="10241" width="9.1796875" style="9"/>
    <col min="10242" max="10242" width="3.7265625" style="9" customWidth="1"/>
    <col min="10243" max="10243" width="30.7265625" style="9" customWidth="1"/>
    <col min="10244" max="10263" width="6.7265625" style="9" customWidth="1"/>
    <col min="10264" max="10270" width="5.7265625" style="9" customWidth="1"/>
    <col min="10271" max="10497" width="9.1796875" style="9"/>
    <col min="10498" max="10498" width="3.7265625" style="9" customWidth="1"/>
    <col min="10499" max="10499" width="30.7265625" style="9" customWidth="1"/>
    <col min="10500" max="10519" width="6.7265625" style="9" customWidth="1"/>
    <col min="10520" max="10526" width="5.7265625" style="9" customWidth="1"/>
    <col min="10527" max="10753" width="9.1796875" style="9"/>
    <col min="10754" max="10754" width="3.7265625" style="9" customWidth="1"/>
    <col min="10755" max="10755" width="30.7265625" style="9" customWidth="1"/>
    <col min="10756" max="10775" width="6.7265625" style="9" customWidth="1"/>
    <col min="10776" max="10782" width="5.7265625" style="9" customWidth="1"/>
    <col min="10783" max="11009" width="9.1796875" style="9"/>
    <col min="11010" max="11010" width="3.7265625" style="9" customWidth="1"/>
    <col min="11011" max="11011" width="30.7265625" style="9" customWidth="1"/>
    <col min="11012" max="11031" width="6.7265625" style="9" customWidth="1"/>
    <col min="11032" max="11038" width="5.7265625" style="9" customWidth="1"/>
    <col min="11039" max="11265" width="9.1796875" style="9"/>
    <col min="11266" max="11266" width="3.7265625" style="9" customWidth="1"/>
    <col min="11267" max="11267" width="30.7265625" style="9" customWidth="1"/>
    <col min="11268" max="11287" width="6.7265625" style="9" customWidth="1"/>
    <col min="11288" max="11294" width="5.7265625" style="9" customWidth="1"/>
    <col min="11295" max="11521" width="9.1796875" style="9"/>
    <col min="11522" max="11522" width="3.7265625" style="9" customWidth="1"/>
    <col min="11523" max="11523" width="30.7265625" style="9" customWidth="1"/>
    <col min="11524" max="11543" width="6.7265625" style="9" customWidth="1"/>
    <col min="11544" max="11550" width="5.7265625" style="9" customWidth="1"/>
    <col min="11551" max="11777" width="9.1796875" style="9"/>
    <col min="11778" max="11778" width="3.7265625" style="9" customWidth="1"/>
    <col min="11779" max="11779" width="30.7265625" style="9" customWidth="1"/>
    <col min="11780" max="11799" width="6.7265625" style="9" customWidth="1"/>
    <col min="11800" max="11806" width="5.7265625" style="9" customWidth="1"/>
    <col min="11807" max="12033" width="9.1796875" style="9"/>
    <col min="12034" max="12034" width="3.7265625" style="9" customWidth="1"/>
    <col min="12035" max="12035" width="30.7265625" style="9" customWidth="1"/>
    <col min="12036" max="12055" width="6.7265625" style="9" customWidth="1"/>
    <col min="12056" max="12062" width="5.7265625" style="9" customWidth="1"/>
    <col min="12063" max="12289" width="9.1796875" style="9"/>
    <col min="12290" max="12290" width="3.7265625" style="9" customWidth="1"/>
    <col min="12291" max="12291" width="30.7265625" style="9" customWidth="1"/>
    <col min="12292" max="12311" width="6.7265625" style="9" customWidth="1"/>
    <col min="12312" max="12318" width="5.7265625" style="9" customWidth="1"/>
    <col min="12319" max="12545" width="9.1796875" style="9"/>
    <col min="12546" max="12546" width="3.7265625" style="9" customWidth="1"/>
    <col min="12547" max="12547" width="30.7265625" style="9" customWidth="1"/>
    <col min="12548" max="12567" width="6.7265625" style="9" customWidth="1"/>
    <col min="12568" max="12574" width="5.7265625" style="9" customWidth="1"/>
    <col min="12575" max="12801" width="9.1796875" style="9"/>
    <col min="12802" max="12802" width="3.7265625" style="9" customWidth="1"/>
    <col min="12803" max="12803" width="30.7265625" style="9" customWidth="1"/>
    <col min="12804" max="12823" width="6.7265625" style="9" customWidth="1"/>
    <col min="12824" max="12830" width="5.7265625" style="9" customWidth="1"/>
    <col min="12831" max="13057" width="9.1796875" style="9"/>
    <col min="13058" max="13058" width="3.7265625" style="9" customWidth="1"/>
    <col min="13059" max="13059" width="30.7265625" style="9" customWidth="1"/>
    <col min="13060" max="13079" width="6.7265625" style="9" customWidth="1"/>
    <col min="13080" max="13086" width="5.7265625" style="9" customWidth="1"/>
    <col min="13087" max="13313" width="9.1796875" style="9"/>
    <col min="13314" max="13314" width="3.7265625" style="9" customWidth="1"/>
    <col min="13315" max="13315" width="30.7265625" style="9" customWidth="1"/>
    <col min="13316" max="13335" width="6.7265625" style="9" customWidth="1"/>
    <col min="13336" max="13342" width="5.7265625" style="9" customWidth="1"/>
    <col min="13343" max="13569" width="9.1796875" style="9"/>
    <col min="13570" max="13570" width="3.7265625" style="9" customWidth="1"/>
    <col min="13571" max="13571" width="30.7265625" style="9" customWidth="1"/>
    <col min="13572" max="13591" width="6.7265625" style="9" customWidth="1"/>
    <col min="13592" max="13598" width="5.7265625" style="9" customWidth="1"/>
    <col min="13599" max="13825" width="9.1796875" style="9"/>
    <col min="13826" max="13826" width="3.7265625" style="9" customWidth="1"/>
    <col min="13827" max="13827" width="30.7265625" style="9" customWidth="1"/>
    <col min="13828" max="13847" width="6.7265625" style="9" customWidth="1"/>
    <col min="13848" max="13854" width="5.7265625" style="9" customWidth="1"/>
    <col min="13855" max="14081" width="9.1796875" style="9"/>
    <col min="14082" max="14082" width="3.7265625" style="9" customWidth="1"/>
    <col min="14083" max="14083" width="30.7265625" style="9" customWidth="1"/>
    <col min="14084" max="14103" width="6.7265625" style="9" customWidth="1"/>
    <col min="14104" max="14110" width="5.7265625" style="9" customWidth="1"/>
    <col min="14111" max="14337" width="9.1796875" style="9"/>
    <col min="14338" max="14338" width="3.7265625" style="9" customWidth="1"/>
    <col min="14339" max="14339" width="30.7265625" style="9" customWidth="1"/>
    <col min="14340" max="14359" width="6.7265625" style="9" customWidth="1"/>
    <col min="14360" max="14366" width="5.7265625" style="9" customWidth="1"/>
    <col min="14367" max="14593" width="9.1796875" style="9"/>
    <col min="14594" max="14594" width="3.7265625" style="9" customWidth="1"/>
    <col min="14595" max="14595" width="30.7265625" style="9" customWidth="1"/>
    <col min="14596" max="14615" width="6.7265625" style="9" customWidth="1"/>
    <col min="14616" max="14622" width="5.7265625" style="9" customWidth="1"/>
    <col min="14623" max="14849" width="9.1796875" style="9"/>
    <col min="14850" max="14850" width="3.7265625" style="9" customWidth="1"/>
    <col min="14851" max="14851" width="30.7265625" style="9" customWidth="1"/>
    <col min="14852" max="14871" width="6.7265625" style="9" customWidth="1"/>
    <col min="14872" max="14878" width="5.7265625" style="9" customWidth="1"/>
    <col min="14879" max="15105" width="9.1796875" style="9"/>
    <col min="15106" max="15106" width="3.7265625" style="9" customWidth="1"/>
    <col min="15107" max="15107" width="30.7265625" style="9" customWidth="1"/>
    <col min="15108" max="15127" width="6.7265625" style="9" customWidth="1"/>
    <col min="15128" max="15134" width="5.7265625" style="9" customWidth="1"/>
    <col min="15135" max="15361" width="9.1796875" style="9"/>
    <col min="15362" max="15362" width="3.7265625" style="9" customWidth="1"/>
    <col min="15363" max="15363" width="30.7265625" style="9" customWidth="1"/>
    <col min="15364" max="15383" width="6.7265625" style="9" customWidth="1"/>
    <col min="15384" max="15390" width="5.7265625" style="9" customWidth="1"/>
    <col min="15391" max="15617" width="9.1796875" style="9"/>
    <col min="15618" max="15618" width="3.7265625" style="9" customWidth="1"/>
    <col min="15619" max="15619" width="30.7265625" style="9" customWidth="1"/>
    <col min="15620" max="15639" width="6.7265625" style="9" customWidth="1"/>
    <col min="15640" max="15646" width="5.7265625" style="9" customWidth="1"/>
    <col min="15647" max="15873" width="9.1796875" style="9"/>
    <col min="15874" max="15874" width="3.7265625" style="9" customWidth="1"/>
    <col min="15875" max="15875" width="30.7265625" style="9" customWidth="1"/>
    <col min="15876" max="15895" width="6.7265625" style="9" customWidth="1"/>
    <col min="15896" max="15902" width="5.7265625" style="9" customWidth="1"/>
    <col min="15903" max="16129" width="9.1796875" style="9"/>
    <col min="16130" max="16130" width="3.7265625" style="9" customWidth="1"/>
    <col min="16131" max="16131" width="30.7265625" style="9" customWidth="1"/>
    <col min="16132" max="16151" width="6.7265625" style="9" customWidth="1"/>
    <col min="16152" max="16158" width="5.7265625" style="9" customWidth="1"/>
    <col min="16159" max="16384" width="9.1796875" style="9"/>
  </cols>
  <sheetData>
    <row r="1" spans="2:23" ht="20.5" thickBot="1" x14ac:dyDescent="0.25">
      <c r="B1" s="1" t="s">
        <v>14</v>
      </c>
      <c r="C1" s="2" t="s">
        <v>236</v>
      </c>
      <c r="D1" s="3" t="s">
        <v>223</v>
      </c>
      <c r="E1" s="4" t="s">
        <v>188</v>
      </c>
      <c r="F1" s="2" t="s">
        <v>237</v>
      </c>
      <c r="G1" s="5" t="s">
        <v>224</v>
      </c>
      <c r="H1" s="6" t="s">
        <v>225</v>
      </c>
      <c r="I1" s="5" t="s">
        <v>226</v>
      </c>
      <c r="J1" s="8" t="s">
        <v>238</v>
      </c>
      <c r="K1" s="4" t="s">
        <v>181</v>
      </c>
      <c r="L1" s="7" t="s">
        <v>239</v>
      </c>
      <c r="M1" s="5" t="s">
        <v>229</v>
      </c>
      <c r="N1" s="5" t="s">
        <v>230</v>
      </c>
      <c r="O1" s="3" t="s">
        <v>231</v>
      </c>
      <c r="P1" s="8" t="s">
        <v>232</v>
      </c>
      <c r="Q1" s="7" t="s">
        <v>240</v>
      </c>
      <c r="R1" s="5" t="s">
        <v>241</v>
      </c>
      <c r="S1" s="5" t="s">
        <v>242</v>
      </c>
      <c r="T1" s="8" t="s">
        <v>243</v>
      </c>
      <c r="U1" s="8" t="s">
        <v>170</v>
      </c>
      <c r="V1" s="8" t="s">
        <v>150</v>
      </c>
      <c r="W1" s="79" t="s">
        <v>220</v>
      </c>
    </row>
    <row r="2" spans="2:23" x14ac:dyDescent="0.2">
      <c r="B2" s="10" t="s">
        <v>4</v>
      </c>
      <c r="C2" s="11">
        <v>1.5825</v>
      </c>
      <c r="D2" s="12">
        <v>0.76500000000000001</v>
      </c>
      <c r="E2" s="13">
        <v>2.3475000000000001</v>
      </c>
      <c r="F2" s="11">
        <v>4.1375000000000002</v>
      </c>
      <c r="G2" s="14">
        <v>1.2075</v>
      </c>
      <c r="H2" s="15">
        <v>0.84499999999999997</v>
      </c>
      <c r="I2" s="14">
        <v>1.2224999999999999</v>
      </c>
      <c r="J2" s="17">
        <v>0.42</v>
      </c>
      <c r="K2" s="13">
        <v>7.83</v>
      </c>
      <c r="L2" s="16">
        <v>3.0575000000000001</v>
      </c>
      <c r="M2" s="14">
        <v>1.43</v>
      </c>
      <c r="N2" s="15">
        <v>0.995</v>
      </c>
      <c r="O2" s="12">
        <v>0.58750000000000002</v>
      </c>
      <c r="P2" s="17">
        <v>6.0674999999999999</v>
      </c>
      <c r="Q2" s="16">
        <v>3.1475</v>
      </c>
      <c r="R2" s="14">
        <v>0.87</v>
      </c>
      <c r="S2" s="14">
        <v>0.3</v>
      </c>
      <c r="T2" s="17">
        <v>0.33</v>
      </c>
      <c r="U2" s="17">
        <v>4.6475</v>
      </c>
      <c r="V2" s="17">
        <v>20.892499999999998</v>
      </c>
      <c r="W2" s="171">
        <f>V2/V$10*100</f>
        <v>117.15968035889529</v>
      </c>
    </row>
    <row r="3" spans="2:23" x14ac:dyDescent="0.2">
      <c r="B3" s="18" t="s">
        <v>1</v>
      </c>
      <c r="C3" s="19">
        <v>1.3025</v>
      </c>
      <c r="D3" s="20">
        <v>0.73</v>
      </c>
      <c r="E3" s="21">
        <v>2.0350000000000001</v>
      </c>
      <c r="F3" s="19">
        <v>3.64</v>
      </c>
      <c r="G3" s="22">
        <v>1.0974999999999999</v>
      </c>
      <c r="H3" s="23">
        <v>0.91</v>
      </c>
      <c r="I3" s="22">
        <v>1.25</v>
      </c>
      <c r="J3" s="25">
        <v>0.51500000000000001</v>
      </c>
      <c r="K3" s="21">
        <v>7.4124999999999996</v>
      </c>
      <c r="L3" s="24">
        <v>2.5274999999999999</v>
      </c>
      <c r="M3" s="22">
        <v>1.4575</v>
      </c>
      <c r="N3" s="23">
        <v>0.9</v>
      </c>
      <c r="O3" s="20">
        <v>0.64</v>
      </c>
      <c r="P3" s="25">
        <v>5.5274999999999999</v>
      </c>
      <c r="Q3" s="24">
        <v>2.5325000000000002</v>
      </c>
      <c r="R3" s="22">
        <v>0.745</v>
      </c>
      <c r="S3" s="22">
        <v>0.35249999999999998</v>
      </c>
      <c r="T3" s="25">
        <v>0.31</v>
      </c>
      <c r="U3" s="25">
        <v>3.9375</v>
      </c>
      <c r="V3" s="25">
        <v>18.912500000000001</v>
      </c>
      <c r="W3" s="94">
        <f t="shared" ref="W3:W13" si="0">V3/V$10*100</f>
        <v>106.05635777372775</v>
      </c>
    </row>
    <row r="4" spans="2:23" x14ac:dyDescent="0.2">
      <c r="B4" s="18" t="s">
        <v>6</v>
      </c>
      <c r="C4" s="19">
        <v>1.36</v>
      </c>
      <c r="D4" s="20">
        <v>0.64749999999999996</v>
      </c>
      <c r="E4" s="21">
        <v>2.0049999999999999</v>
      </c>
      <c r="F4" s="19">
        <v>3.9649999999999999</v>
      </c>
      <c r="G4" s="22">
        <v>1.2150000000000001</v>
      </c>
      <c r="H4" s="23">
        <v>0.74250000000000005</v>
      </c>
      <c r="I4" s="22">
        <v>1.1575</v>
      </c>
      <c r="J4" s="25">
        <v>0.5</v>
      </c>
      <c r="K4" s="21">
        <v>7.58</v>
      </c>
      <c r="L4" s="24">
        <v>2.7974999999999999</v>
      </c>
      <c r="M4" s="22">
        <v>1.1475</v>
      </c>
      <c r="N4" s="23">
        <v>0.83750000000000002</v>
      </c>
      <c r="O4" s="20">
        <v>0.5</v>
      </c>
      <c r="P4" s="25">
        <v>5.2850000000000001</v>
      </c>
      <c r="Q4" s="24">
        <v>2.7875000000000001</v>
      </c>
      <c r="R4" s="22">
        <v>0.73750000000000004</v>
      </c>
      <c r="S4" s="22">
        <v>0.26500000000000001</v>
      </c>
      <c r="T4" s="25">
        <v>0.21249999999999999</v>
      </c>
      <c r="U4" s="25">
        <v>4.0025000000000004</v>
      </c>
      <c r="V4" s="25">
        <v>18.8675</v>
      </c>
      <c r="W4" s="94">
        <f t="shared" si="0"/>
        <v>105.80400953315576</v>
      </c>
    </row>
    <row r="5" spans="2:23" x14ac:dyDescent="0.2">
      <c r="B5" s="18" t="s">
        <v>8</v>
      </c>
      <c r="C5" s="19">
        <v>1.2524999999999999</v>
      </c>
      <c r="D5" s="20">
        <v>0.71250000000000002</v>
      </c>
      <c r="E5" s="21">
        <v>1.96</v>
      </c>
      <c r="F5" s="19">
        <v>4.13</v>
      </c>
      <c r="G5" s="22">
        <v>1.2350000000000001</v>
      </c>
      <c r="H5" s="23">
        <v>0.77749999999999997</v>
      </c>
      <c r="I5" s="22">
        <v>1.02</v>
      </c>
      <c r="J5" s="25">
        <v>0.44750000000000001</v>
      </c>
      <c r="K5" s="21">
        <v>7.6074999999999999</v>
      </c>
      <c r="L5" s="24">
        <v>2.5550000000000002</v>
      </c>
      <c r="M5" s="22">
        <v>1.38</v>
      </c>
      <c r="N5" s="23">
        <v>0.82750000000000001</v>
      </c>
      <c r="O5" s="20">
        <v>0.54749999999999999</v>
      </c>
      <c r="P5" s="25">
        <v>5.3125</v>
      </c>
      <c r="Q5" s="24">
        <v>2.3374999999999999</v>
      </c>
      <c r="R5" s="22">
        <v>0.6825</v>
      </c>
      <c r="S5" s="22">
        <v>0.35</v>
      </c>
      <c r="T5" s="25">
        <v>0.28999999999999998</v>
      </c>
      <c r="U5" s="25">
        <v>3.6549999999999998</v>
      </c>
      <c r="V5" s="25">
        <v>18.535</v>
      </c>
      <c r="W5" s="94">
        <f t="shared" si="0"/>
        <v>103.93943642226273</v>
      </c>
    </row>
    <row r="6" spans="2:23" x14ac:dyDescent="0.2">
      <c r="B6" s="18" t="s">
        <v>15</v>
      </c>
      <c r="C6" s="19">
        <v>1.84</v>
      </c>
      <c r="D6" s="20">
        <v>0.91500000000000004</v>
      </c>
      <c r="E6" s="21">
        <v>2.7524999999999999</v>
      </c>
      <c r="F6" s="19">
        <v>3.6475</v>
      </c>
      <c r="G6" s="22">
        <v>1.5175000000000001</v>
      </c>
      <c r="H6" s="23">
        <v>0.79</v>
      </c>
      <c r="I6" s="22">
        <v>1.23</v>
      </c>
      <c r="J6" s="25">
        <v>0.57999999999999996</v>
      </c>
      <c r="K6" s="21">
        <v>7.7625000000000002</v>
      </c>
      <c r="L6" s="24">
        <v>1.9475</v>
      </c>
      <c r="M6" s="22">
        <v>1.2</v>
      </c>
      <c r="N6" s="23">
        <v>0.69</v>
      </c>
      <c r="O6" s="20">
        <v>0.4975</v>
      </c>
      <c r="P6" s="25">
        <v>4.3324999999999996</v>
      </c>
      <c r="Q6" s="24">
        <v>2.2524999999999999</v>
      </c>
      <c r="R6" s="22">
        <v>0.67749999999999999</v>
      </c>
      <c r="S6" s="22">
        <v>0.23</v>
      </c>
      <c r="T6" s="25">
        <v>0.2475</v>
      </c>
      <c r="U6" s="25">
        <v>3.41</v>
      </c>
      <c r="V6" s="25">
        <v>18.2575</v>
      </c>
      <c r="W6" s="94">
        <f t="shared" si="0"/>
        <v>102.38328893873545</v>
      </c>
    </row>
    <row r="7" spans="2:23" x14ac:dyDescent="0.2">
      <c r="B7" s="18" t="s">
        <v>10</v>
      </c>
      <c r="C7" s="19">
        <v>1.365</v>
      </c>
      <c r="D7" s="20">
        <v>0.76500000000000001</v>
      </c>
      <c r="E7" s="21">
        <v>2.1274999999999999</v>
      </c>
      <c r="F7" s="19">
        <v>3.7149999999999999</v>
      </c>
      <c r="G7" s="22">
        <v>1.405</v>
      </c>
      <c r="H7" s="23">
        <v>0.73499999999999999</v>
      </c>
      <c r="I7" s="22">
        <v>1.1725000000000001</v>
      </c>
      <c r="J7" s="25">
        <v>0.51</v>
      </c>
      <c r="K7" s="21">
        <v>7.53</v>
      </c>
      <c r="L7" s="24">
        <v>2.3849999999999998</v>
      </c>
      <c r="M7" s="22">
        <v>1.1599999999999999</v>
      </c>
      <c r="N7" s="23">
        <v>0.72499999999999998</v>
      </c>
      <c r="O7" s="20">
        <v>0.46250000000000002</v>
      </c>
      <c r="P7" s="25">
        <v>4.7374999999999998</v>
      </c>
      <c r="Q7" s="24">
        <v>2.63</v>
      </c>
      <c r="R7" s="22">
        <v>0.6825</v>
      </c>
      <c r="S7" s="22">
        <v>0.31</v>
      </c>
      <c r="T7" s="25">
        <v>0.21</v>
      </c>
      <c r="U7" s="25">
        <v>3.835</v>
      </c>
      <c r="V7" s="25">
        <v>18.23</v>
      </c>
      <c r="W7" s="94">
        <f t="shared" si="0"/>
        <v>102.22907612505259</v>
      </c>
    </row>
    <row r="8" spans="2:23" x14ac:dyDescent="0.2">
      <c r="B8" s="18" t="s">
        <v>3</v>
      </c>
      <c r="C8" s="19">
        <v>1.56</v>
      </c>
      <c r="D8" s="20">
        <v>0.89749999999999996</v>
      </c>
      <c r="E8" s="21">
        <v>2.46</v>
      </c>
      <c r="F8" s="19">
        <v>3.9824999999999999</v>
      </c>
      <c r="G8" s="22">
        <v>1.38</v>
      </c>
      <c r="H8" s="23">
        <v>0.78749999999999998</v>
      </c>
      <c r="I8" s="22">
        <v>1.105</v>
      </c>
      <c r="J8" s="25">
        <v>0.51500000000000001</v>
      </c>
      <c r="K8" s="21">
        <v>7.7649999999999997</v>
      </c>
      <c r="L8" s="24">
        <v>2.4125000000000001</v>
      </c>
      <c r="M8" s="22">
        <v>0.96499999999999997</v>
      </c>
      <c r="N8" s="23">
        <v>0.73499999999999999</v>
      </c>
      <c r="O8" s="20">
        <v>0.38250000000000001</v>
      </c>
      <c r="P8" s="25">
        <v>4.49</v>
      </c>
      <c r="Q8" s="24">
        <v>2.3250000000000002</v>
      </c>
      <c r="R8" s="22">
        <v>0.52</v>
      </c>
      <c r="S8" s="22">
        <v>0.23499999999999999</v>
      </c>
      <c r="T8" s="25">
        <v>0.24249999999999999</v>
      </c>
      <c r="U8" s="25">
        <v>3.3250000000000002</v>
      </c>
      <c r="V8" s="25">
        <v>18.045000000000002</v>
      </c>
      <c r="W8" s="94">
        <f t="shared" si="0"/>
        <v>101.19164446936774</v>
      </c>
    </row>
    <row r="9" spans="2:23" x14ac:dyDescent="0.2">
      <c r="B9" s="18" t="s">
        <v>9</v>
      </c>
      <c r="C9" s="19">
        <v>1.2375</v>
      </c>
      <c r="D9" s="20">
        <v>0.73250000000000004</v>
      </c>
      <c r="E9" s="21">
        <v>1.9775</v>
      </c>
      <c r="F9" s="19">
        <v>3.8325</v>
      </c>
      <c r="G9" s="22">
        <v>1.1924999999999999</v>
      </c>
      <c r="H9" s="23">
        <v>0.84750000000000003</v>
      </c>
      <c r="I9" s="22">
        <v>1.1299999999999999</v>
      </c>
      <c r="J9" s="25">
        <v>0.58250000000000002</v>
      </c>
      <c r="K9" s="21">
        <v>7.5875000000000004</v>
      </c>
      <c r="L9" s="24">
        <v>2.1150000000000002</v>
      </c>
      <c r="M9" s="22">
        <v>1.2649999999999999</v>
      </c>
      <c r="N9" s="23">
        <v>0.66749999999999998</v>
      </c>
      <c r="O9" s="20">
        <v>0.53749999999999998</v>
      </c>
      <c r="P9" s="25">
        <v>4.5824999999999996</v>
      </c>
      <c r="Q9" s="24">
        <v>2.5724999999999998</v>
      </c>
      <c r="R9" s="22">
        <v>0.77249999999999996</v>
      </c>
      <c r="S9" s="22">
        <v>0.32250000000000001</v>
      </c>
      <c r="T9" s="25">
        <v>0.2175</v>
      </c>
      <c r="U9" s="25">
        <v>3.8849999999999998</v>
      </c>
      <c r="V9" s="25">
        <v>18.032499999999999</v>
      </c>
      <c r="W9" s="94">
        <f t="shared" si="0"/>
        <v>101.1215477358755</v>
      </c>
    </row>
    <row r="10" spans="2:23" x14ac:dyDescent="0.2">
      <c r="B10" s="18" t="s">
        <v>7</v>
      </c>
      <c r="C10" s="19">
        <v>1.3725000000000001</v>
      </c>
      <c r="D10" s="20">
        <v>0.79</v>
      </c>
      <c r="E10" s="21">
        <v>2.1625000000000001</v>
      </c>
      <c r="F10" s="19">
        <v>3.6150000000000002</v>
      </c>
      <c r="G10" s="22">
        <v>1.2250000000000001</v>
      </c>
      <c r="H10" s="23">
        <v>0.72750000000000004</v>
      </c>
      <c r="I10" s="22">
        <v>1.2625</v>
      </c>
      <c r="J10" s="25">
        <v>0.46</v>
      </c>
      <c r="K10" s="21">
        <v>7.2925000000000004</v>
      </c>
      <c r="L10" s="24">
        <v>2.7974999999999999</v>
      </c>
      <c r="M10" s="22">
        <v>0.91249999999999998</v>
      </c>
      <c r="N10" s="23">
        <v>0.6875</v>
      </c>
      <c r="O10" s="20">
        <v>0.47249999999999998</v>
      </c>
      <c r="P10" s="25">
        <v>4.8674999999999997</v>
      </c>
      <c r="Q10" s="24">
        <v>2.395</v>
      </c>
      <c r="R10" s="22">
        <v>0.63500000000000001</v>
      </c>
      <c r="S10" s="22">
        <v>0.22</v>
      </c>
      <c r="T10" s="25">
        <v>0.26</v>
      </c>
      <c r="U10" s="25">
        <v>3.5125000000000002</v>
      </c>
      <c r="V10" s="25">
        <v>17.8325</v>
      </c>
      <c r="W10" s="94">
        <f t="shared" si="0"/>
        <v>100</v>
      </c>
    </row>
    <row r="11" spans="2:23" x14ac:dyDescent="0.2">
      <c r="B11" s="18" t="s">
        <v>16</v>
      </c>
      <c r="C11" s="19">
        <v>1.1675</v>
      </c>
      <c r="D11" s="20">
        <v>0.86750000000000005</v>
      </c>
      <c r="E11" s="21">
        <v>2.0325000000000002</v>
      </c>
      <c r="F11" s="19">
        <v>3.625</v>
      </c>
      <c r="G11" s="22">
        <v>1.66</v>
      </c>
      <c r="H11" s="23">
        <v>0.64749999999999996</v>
      </c>
      <c r="I11" s="22">
        <v>1.28</v>
      </c>
      <c r="J11" s="25">
        <v>0.45250000000000001</v>
      </c>
      <c r="K11" s="21">
        <v>7.67</v>
      </c>
      <c r="L11" s="24">
        <v>2.1524999999999999</v>
      </c>
      <c r="M11" s="22">
        <v>0.9375</v>
      </c>
      <c r="N11" s="23">
        <v>0.6925</v>
      </c>
      <c r="O11" s="20">
        <v>0.4325</v>
      </c>
      <c r="P11" s="25">
        <v>4.2175000000000002</v>
      </c>
      <c r="Q11" s="24">
        <v>2.0175000000000001</v>
      </c>
      <c r="R11" s="22">
        <v>0.47</v>
      </c>
      <c r="S11" s="22">
        <v>0.1825</v>
      </c>
      <c r="T11" s="25">
        <v>0.26750000000000002</v>
      </c>
      <c r="U11" s="25">
        <v>2.9424999999999999</v>
      </c>
      <c r="V11" s="25">
        <v>16.86</v>
      </c>
      <c r="W11" s="94">
        <f t="shared" si="0"/>
        <v>94.546474134305342</v>
      </c>
    </row>
    <row r="12" spans="2:23" x14ac:dyDescent="0.2">
      <c r="B12" s="18" t="s">
        <v>17</v>
      </c>
      <c r="C12" s="19">
        <v>1.7</v>
      </c>
      <c r="D12" s="20">
        <v>1.1225000000000001</v>
      </c>
      <c r="E12" s="21">
        <v>2.8224999999999998</v>
      </c>
      <c r="F12" s="19">
        <v>3.61</v>
      </c>
      <c r="G12" s="22">
        <v>1.25</v>
      </c>
      <c r="H12" s="23">
        <v>0.67249999999999999</v>
      </c>
      <c r="I12" s="22">
        <v>1.2075</v>
      </c>
      <c r="J12" s="25">
        <v>0.59499999999999997</v>
      </c>
      <c r="K12" s="21">
        <v>7.3324999999999996</v>
      </c>
      <c r="L12" s="24">
        <v>1.4975000000000001</v>
      </c>
      <c r="M12" s="22">
        <v>1.0674999999999999</v>
      </c>
      <c r="N12" s="23">
        <v>0.84</v>
      </c>
      <c r="O12" s="20">
        <v>0.4425</v>
      </c>
      <c r="P12" s="25">
        <v>3.8475000000000001</v>
      </c>
      <c r="Q12" s="24">
        <v>1.845</v>
      </c>
      <c r="R12" s="22">
        <v>0.46250000000000002</v>
      </c>
      <c r="S12" s="22">
        <v>0.1275</v>
      </c>
      <c r="T12" s="25">
        <v>0.14499999999999999</v>
      </c>
      <c r="U12" s="25">
        <v>2.5724999999999998</v>
      </c>
      <c r="V12" s="25">
        <v>16.577500000000001</v>
      </c>
      <c r="W12" s="94">
        <f t="shared" si="0"/>
        <v>92.962287957381193</v>
      </c>
    </row>
    <row r="13" spans="2:23" x14ac:dyDescent="0.2">
      <c r="B13" s="18" t="s">
        <v>18</v>
      </c>
      <c r="C13" s="19">
        <v>1.0125</v>
      </c>
      <c r="D13" s="20">
        <v>0.71750000000000003</v>
      </c>
      <c r="E13" s="21">
        <v>1.73</v>
      </c>
      <c r="F13" s="19">
        <v>3.65</v>
      </c>
      <c r="G13" s="22">
        <v>1.37</v>
      </c>
      <c r="H13" s="23">
        <v>0.71</v>
      </c>
      <c r="I13" s="22">
        <v>1.4450000000000001</v>
      </c>
      <c r="J13" s="25">
        <v>0.41249999999999998</v>
      </c>
      <c r="K13" s="21">
        <v>7.5875000000000004</v>
      </c>
      <c r="L13" s="24">
        <v>2.0425</v>
      </c>
      <c r="M13" s="22">
        <v>1.0349999999999999</v>
      </c>
      <c r="N13" s="23">
        <v>0.76249999999999996</v>
      </c>
      <c r="O13" s="20">
        <v>0.42499999999999999</v>
      </c>
      <c r="P13" s="25">
        <v>4.26</v>
      </c>
      <c r="Q13" s="24">
        <v>1.915</v>
      </c>
      <c r="R13" s="22">
        <v>0.53500000000000003</v>
      </c>
      <c r="S13" s="22">
        <v>0.13750000000000001</v>
      </c>
      <c r="T13" s="25">
        <v>0.1875</v>
      </c>
      <c r="U13" s="25">
        <v>2.7725</v>
      </c>
      <c r="V13" s="25">
        <v>16.352499999999999</v>
      </c>
      <c r="W13" s="94">
        <f t="shared" si="0"/>
        <v>91.700546754521241</v>
      </c>
    </row>
    <row r="14" spans="2:23" x14ac:dyDescent="0.2">
      <c r="B14" s="26"/>
      <c r="C14" s="27"/>
      <c r="D14" s="28"/>
      <c r="E14" s="29"/>
      <c r="F14" s="27"/>
      <c r="G14" s="30"/>
      <c r="H14" s="31"/>
      <c r="I14" s="30"/>
      <c r="J14" s="33"/>
      <c r="K14" s="29"/>
      <c r="L14" s="32"/>
      <c r="M14" s="30"/>
      <c r="N14" s="31"/>
      <c r="O14" s="28"/>
      <c r="P14" s="33"/>
      <c r="Q14" s="32"/>
      <c r="R14" s="30"/>
      <c r="S14" s="30"/>
      <c r="T14" s="33"/>
      <c r="U14" s="33"/>
      <c r="V14" s="33"/>
      <c r="W14" s="94"/>
    </row>
    <row r="15" spans="2:23" x14ac:dyDescent="0.2">
      <c r="B15" s="18" t="s">
        <v>11</v>
      </c>
      <c r="C15" s="19">
        <v>1.396042</v>
      </c>
      <c r="D15" s="20">
        <v>0.80520800000000003</v>
      </c>
      <c r="E15" s="21">
        <v>2.2010420000000002</v>
      </c>
      <c r="F15" s="19">
        <v>3.795833</v>
      </c>
      <c r="G15" s="22">
        <v>1.3129169999999999</v>
      </c>
      <c r="H15" s="23">
        <v>0.766042</v>
      </c>
      <c r="I15" s="22">
        <v>1.2068749999999999</v>
      </c>
      <c r="J15" s="25">
        <v>0.49916700000000003</v>
      </c>
      <c r="K15" s="21">
        <v>7.5797920000000003</v>
      </c>
      <c r="L15" s="24">
        <v>2.3572920000000002</v>
      </c>
      <c r="M15" s="22">
        <v>1.163125</v>
      </c>
      <c r="N15" s="23">
        <v>0.78</v>
      </c>
      <c r="O15" s="20">
        <v>0.49395800000000001</v>
      </c>
      <c r="P15" s="25">
        <v>4.7939579999999999</v>
      </c>
      <c r="Q15" s="24">
        <v>2.396458</v>
      </c>
      <c r="R15" s="22">
        <v>0.64916700000000005</v>
      </c>
      <c r="S15" s="22">
        <v>0.25270799999999999</v>
      </c>
      <c r="T15" s="25">
        <v>0.24333299999999999</v>
      </c>
      <c r="U15" s="25">
        <v>3.541458</v>
      </c>
      <c r="V15" s="25">
        <v>18.116250000000001</v>
      </c>
      <c r="W15" s="94"/>
    </row>
    <row r="16" spans="2:23" x14ac:dyDescent="0.2">
      <c r="B16" s="18" t="s">
        <v>12</v>
      </c>
      <c r="C16" s="19">
        <v>0.375</v>
      </c>
      <c r="D16" s="20">
        <v>0.2</v>
      </c>
      <c r="E16" s="21">
        <v>0.48609999999999998</v>
      </c>
      <c r="F16" s="19">
        <v>0.4753</v>
      </c>
      <c r="G16" s="22">
        <v>0.31569999999999998</v>
      </c>
      <c r="H16" s="23">
        <v>0.1018</v>
      </c>
      <c r="I16" s="22">
        <v>0.223</v>
      </c>
      <c r="J16" s="25">
        <v>0.17929999999999999</v>
      </c>
      <c r="K16" s="21">
        <v>0.55610000000000004</v>
      </c>
      <c r="L16" s="24">
        <v>1.0633999999999999</v>
      </c>
      <c r="M16" s="22">
        <v>0.30730000000000002</v>
      </c>
      <c r="N16" s="23">
        <v>0.2016</v>
      </c>
      <c r="O16" s="20">
        <v>0.17230000000000001</v>
      </c>
      <c r="P16" s="25">
        <v>1.0179</v>
      </c>
      <c r="Q16" s="24">
        <v>0.63890000000000002</v>
      </c>
      <c r="R16" s="22">
        <v>0.16139999999999999</v>
      </c>
      <c r="S16" s="22">
        <v>9.3399999999999997E-2</v>
      </c>
      <c r="T16" s="25">
        <v>9.9299999999999999E-2</v>
      </c>
      <c r="U16" s="25">
        <v>0.74470000000000003</v>
      </c>
      <c r="V16" s="25">
        <v>1.804</v>
      </c>
      <c r="W16" s="94"/>
    </row>
    <row r="17" spans="2:23" ht="10.5" thickBot="1" x14ac:dyDescent="0.25">
      <c r="B17" s="34" t="s">
        <v>13</v>
      </c>
      <c r="C17" s="35">
        <v>18.673290000000001</v>
      </c>
      <c r="D17" s="36">
        <v>17.265440000000002</v>
      </c>
      <c r="E17" s="37">
        <v>15.35219</v>
      </c>
      <c r="F17" s="35">
        <v>8.7035959999999992</v>
      </c>
      <c r="G17" s="38">
        <v>16.71435</v>
      </c>
      <c r="H17" s="39">
        <v>9.2395689999999995</v>
      </c>
      <c r="I17" s="38">
        <v>12.843170000000001</v>
      </c>
      <c r="J17" s="41">
        <v>24.96574</v>
      </c>
      <c r="K17" s="37">
        <v>5.1000519999999998</v>
      </c>
      <c r="L17" s="40">
        <v>31.358429999999998</v>
      </c>
      <c r="M17" s="38">
        <v>18.363579999999999</v>
      </c>
      <c r="N17" s="39">
        <v>17.96444</v>
      </c>
      <c r="O17" s="36">
        <v>24.2437</v>
      </c>
      <c r="P17" s="41">
        <v>14.75864</v>
      </c>
      <c r="Q17" s="40">
        <v>18.531960000000002</v>
      </c>
      <c r="R17" s="38">
        <v>17.284079999999999</v>
      </c>
      <c r="S17" s="38">
        <v>25.69463</v>
      </c>
      <c r="T17" s="41">
        <v>28.379049999999999</v>
      </c>
      <c r="U17" s="41">
        <v>14.61689</v>
      </c>
      <c r="V17" s="41">
        <v>6.9216889999999998</v>
      </c>
      <c r="W17" s="106"/>
    </row>
    <row r="18" spans="2:23" s="128" customFormat="1" ht="10.5" thickBot="1" x14ac:dyDescent="0.4">
      <c r="B18" s="311" t="s">
        <v>233</v>
      </c>
      <c r="C18" s="312"/>
      <c r="D18" s="312"/>
      <c r="E18" s="312"/>
      <c r="F18" s="312"/>
      <c r="G18" s="312"/>
      <c r="H18" s="312"/>
      <c r="I18" s="312"/>
      <c r="J18" s="312"/>
      <c r="K18" s="312"/>
      <c r="L18" s="312"/>
      <c r="M18" s="312"/>
      <c r="N18" s="312"/>
      <c r="O18" s="312"/>
      <c r="P18" s="312"/>
      <c r="Q18" s="312"/>
      <c r="R18" s="312"/>
      <c r="S18" s="312"/>
      <c r="T18" s="312"/>
      <c r="U18" s="312"/>
      <c r="V18" s="312"/>
      <c r="W18" s="313"/>
    </row>
    <row r="19" spans="2:23" x14ac:dyDescent="0.2"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</row>
    <row r="20" spans="2:23" x14ac:dyDescent="0.2">
      <c r="C20" s="43"/>
      <c r="D20" s="43"/>
      <c r="E20" s="42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</row>
  </sheetData>
  <mergeCells count="1">
    <mergeCell ref="B18:W1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1:W35"/>
  <sheetViews>
    <sheetView tabSelected="1" workbookViewId="0">
      <selection activeCell="R28" sqref="R28"/>
    </sheetView>
  </sheetViews>
  <sheetFormatPr defaultRowHeight="10" x14ac:dyDescent="0.2"/>
  <cols>
    <col min="1" max="1" width="3.7265625" style="9" customWidth="1"/>
    <col min="2" max="2" width="30.7265625" style="9" customWidth="1"/>
    <col min="3" max="4" width="7.7265625" style="44" customWidth="1"/>
    <col min="5" max="5" width="7.7265625" style="45" customWidth="1"/>
    <col min="6" max="10" width="7.7265625" style="44" customWidth="1"/>
    <col min="11" max="17" width="7.7265625" style="46" customWidth="1"/>
    <col min="18" max="21" width="7.7265625" style="9" customWidth="1"/>
    <col min="22" max="22" width="8.453125" style="9" customWidth="1"/>
    <col min="23" max="50" width="7.7265625" style="9" customWidth="1"/>
    <col min="51" max="257" width="9.1796875" style="9"/>
    <col min="258" max="258" width="3.7265625" style="9" customWidth="1"/>
    <col min="259" max="259" width="30.7265625" style="9" customWidth="1"/>
    <col min="260" max="279" width="6.7265625" style="9" customWidth="1"/>
    <col min="280" max="286" width="5.7265625" style="9" customWidth="1"/>
    <col min="287" max="513" width="9.1796875" style="9"/>
    <col min="514" max="514" width="3.7265625" style="9" customWidth="1"/>
    <col min="515" max="515" width="30.7265625" style="9" customWidth="1"/>
    <col min="516" max="535" width="6.7265625" style="9" customWidth="1"/>
    <col min="536" max="542" width="5.7265625" style="9" customWidth="1"/>
    <col min="543" max="769" width="9.1796875" style="9"/>
    <col min="770" max="770" width="3.7265625" style="9" customWidth="1"/>
    <col min="771" max="771" width="30.7265625" style="9" customWidth="1"/>
    <col min="772" max="791" width="6.7265625" style="9" customWidth="1"/>
    <col min="792" max="798" width="5.7265625" style="9" customWidth="1"/>
    <col min="799" max="1025" width="9.1796875" style="9"/>
    <col min="1026" max="1026" width="3.7265625" style="9" customWidth="1"/>
    <col min="1027" max="1027" width="30.7265625" style="9" customWidth="1"/>
    <col min="1028" max="1047" width="6.7265625" style="9" customWidth="1"/>
    <col min="1048" max="1054" width="5.7265625" style="9" customWidth="1"/>
    <col min="1055" max="1281" width="9.1796875" style="9"/>
    <col min="1282" max="1282" width="3.7265625" style="9" customWidth="1"/>
    <col min="1283" max="1283" width="30.7265625" style="9" customWidth="1"/>
    <col min="1284" max="1303" width="6.7265625" style="9" customWidth="1"/>
    <col min="1304" max="1310" width="5.7265625" style="9" customWidth="1"/>
    <col min="1311" max="1537" width="9.1796875" style="9"/>
    <col min="1538" max="1538" width="3.7265625" style="9" customWidth="1"/>
    <col min="1539" max="1539" width="30.7265625" style="9" customWidth="1"/>
    <col min="1540" max="1559" width="6.7265625" style="9" customWidth="1"/>
    <col min="1560" max="1566" width="5.7265625" style="9" customWidth="1"/>
    <col min="1567" max="1793" width="9.1796875" style="9"/>
    <col min="1794" max="1794" width="3.7265625" style="9" customWidth="1"/>
    <col min="1795" max="1795" width="30.7265625" style="9" customWidth="1"/>
    <col min="1796" max="1815" width="6.7265625" style="9" customWidth="1"/>
    <col min="1816" max="1822" width="5.7265625" style="9" customWidth="1"/>
    <col min="1823" max="2049" width="9.1796875" style="9"/>
    <col min="2050" max="2050" width="3.7265625" style="9" customWidth="1"/>
    <col min="2051" max="2051" width="30.7265625" style="9" customWidth="1"/>
    <col min="2052" max="2071" width="6.7265625" style="9" customWidth="1"/>
    <col min="2072" max="2078" width="5.7265625" style="9" customWidth="1"/>
    <col min="2079" max="2305" width="9.1796875" style="9"/>
    <col min="2306" max="2306" width="3.7265625" style="9" customWidth="1"/>
    <col min="2307" max="2307" width="30.7265625" style="9" customWidth="1"/>
    <col min="2308" max="2327" width="6.7265625" style="9" customWidth="1"/>
    <col min="2328" max="2334" width="5.7265625" style="9" customWidth="1"/>
    <col min="2335" max="2561" width="9.1796875" style="9"/>
    <col min="2562" max="2562" width="3.7265625" style="9" customWidth="1"/>
    <col min="2563" max="2563" width="30.7265625" style="9" customWidth="1"/>
    <col min="2564" max="2583" width="6.7265625" style="9" customWidth="1"/>
    <col min="2584" max="2590" width="5.7265625" style="9" customWidth="1"/>
    <col min="2591" max="2817" width="9.1796875" style="9"/>
    <col min="2818" max="2818" width="3.7265625" style="9" customWidth="1"/>
    <col min="2819" max="2819" width="30.7265625" style="9" customWidth="1"/>
    <col min="2820" max="2839" width="6.7265625" style="9" customWidth="1"/>
    <col min="2840" max="2846" width="5.7265625" style="9" customWidth="1"/>
    <col min="2847" max="3073" width="9.1796875" style="9"/>
    <col min="3074" max="3074" width="3.7265625" style="9" customWidth="1"/>
    <col min="3075" max="3075" width="30.7265625" style="9" customWidth="1"/>
    <col min="3076" max="3095" width="6.7265625" style="9" customWidth="1"/>
    <col min="3096" max="3102" width="5.7265625" style="9" customWidth="1"/>
    <col min="3103" max="3329" width="9.1796875" style="9"/>
    <col min="3330" max="3330" width="3.7265625" style="9" customWidth="1"/>
    <col min="3331" max="3331" width="30.7265625" style="9" customWidth="1"/>
    <col min="3332" max="3351" width="6.7265625" style="9" customWidth="1"/>
    <col min="3352" max="3358" width="5.7265625" style="9" customWidth="1"/>
    <col min="3359" max="3585" width="9.1796875" style="9"/>
    <col min="3586" max="3586" width="3.7265625" style="9" customWidth="1"/>
    <col min="3587" max="3587" width="30.7265625" style="9" customWidth="1"/>
    <col min="3588" max="3607" width="6.7265625" style="9" customWidth="1"/>
    <col min="3608" max="3614" width="5.7265625" style="9" customWidth="1"/>
    <col min="3615" max="3841" width="9.1796875" style="9"/>
    <col min="3842" max="3842" width="3.7265625" style="9" customWidth="1"/>
    <col min="3843" max="3843" width="30.7265625" style="9" customWidth="1"/>
    <col min="3844" max="3863" width="6.7265625" style="9" customWidth="1"/>
    <col min="3864" max="3870" width="5.7265625" style="9" customWidth="1"/>
    <col min="3871" max="4097" width="9.1796875" style="9"/>
    <col min="4098" max="4098" width="3.7265625" style="9" customWidth="1"/>
    <col min="4099" max="4099" width="30.7265625" style="9" customWidth="1"/>
    <col min="4100" max="4119" width="6.7265625" style="9" customWidth="1"/>
    <col min="4120" max="4126" width="5.7265625" style="9" customWidth="1"/>
    <col min="4127" max="4353" width="9.1796875" style="9"/>
    <col min="4354" max="4354" width="3.7265625" style="9" customWidth="1"/>
    <col min="4355" max="4355" width="30.7265625" style="9" customWidth="1"/>
    <col min="4356" max="4375" width="6.7265625" style="9" customWidth="1"/>
    <col min="4376" max="4382" width="5.7265625" style="9" customWidth="1"/>
    <col min="4383" max="4609" width="9.1796875" style="9"/>
    <col min="4610" max="4610" width="3.7265625" style="9" customWidth="1"/>
    <col min="4611" max="4611" width="30.7265625" style="9" customWidth="1"/>
    <col min="4612" max="4631" width="6.7265625" style="9" customWidth="1"/>
    <col min="4632" max="4638" width="5.7265625" style="9" customWidth="1"/>
    <col min="4639" max="4865" width="9.1796875" style="9"/>
    <col min="4866" max="4866" width="3.7265625" style="9" customWidth="1"/>
    <col min="4867" max="4867" width="30.7265625" style="9" customWidth="1"/>
    <col min="4868" max="4887" width="6.7265625" style="9" customWidth="1"/>
    <col min="4888" max="4894" width="5.7265625" style="9" customWidth="1"/>
    <col min="4895" max="5121" width="9.1796875" style="9"/>
    <col min="5122" max="5122" width="3.7265625" style="9" customWidth="1"/>
    <col min="5123" max="5123" width="30.7265625" style="9" customWidth="1"/>
    <col min="5124" max="5143" width="6.7265625" style="9" customWidth="1"/>
    <col min="5144" max="5150" width="5.7265625" style="9" customWidth="1"/>
    <col min="5151" max="5377" width="9.1796875" style="9"/>
    <col min="5378" max="5378" width="3.7265625" style="9" customWidth="1"/>
    <col min="5379" max="5379" width="30.7265625" style="9" customWidth="1"/>
    <col min="5380" max="5399" width="6.7265625" style="9" customWidth="1"/>
    <col min="5400" max="5406" width="5.7265625" style="9" customWidth="1"/>
    <col min="5407" max="5633" width="9.1796875" style="9"/>
    <col min="5634" max="5634" width="3.7265625" style="9" customWidth="1"/>
    <col min="5635" max="5635" width="30.7265625" style="9" customWidth="1"/>
    <col min="5636" max="5655" width="6.7265625" style="9" customWidth="1"/>
    <col min="5656" max="5662" width="5.7265625" style="9" customWidth="1"/>
    <col min="5663" max="5889" width="9.1796875" style="9"/>
    <col min="5890" max="5890" width="3.7265625" style="9" customWidth="1"/>
    <col min="5891" max="5891" width="30.7265625" style="9" customWidth="1"/>
    <col min="5892" max="5911" width="6.7265625" style="9" customWidth="1"/>
    <col min="5912" max="5918" width="5.7265625" style="9" customWidth="1"/>
    <col min="5919" max="6145" width="9.1796875" style="9"/>
    <col min="6146" max="6146" width="3.7265625" style="9" customWidth="1"/>
    <col min="6147" max="6147" width="30.7265625" style="9" customWidth="1"/>
    <col min="6148" max="6167" width="6.7265625" style="9" customWidth="1"/>
    <col min="6168" max="6174" width="5.7265625" style="9" customWidth="1"/>
    <col min="6175" max="6401" width="9.1796875" style="9"/>
    <col min="6402" max="6402" width="3.7265625" style="9" customWidth="1"/>
    <col min="6403" max="6403" width="30.7265625" style="9" customWidth="1"/>
    <col min="6404" max="6423" width="6.7265625" style="9" customWidth="1"/>
    <col min="6424" max="6430" width="5.7265625" style="9" customWidth="1"/>
    <col min="6431" max="6657" width="9.1796875" style="9"/>
    <col min="6658" max="6658" width="3.7265625" style="9" customWidth="1"/>
    <col min="6659" max="6659" width="30.7265625" style="9" customWidth="1"/>
    <col min="6660" max="6679" width="6.7265625" style="9" customWidth="1"/>
    <col min="6680" max="6686" width="5.7265625" style="9" customWidth="1"/>
    <col min="6687" max="6913" width="9.1796875" style="9"/>
    <col min="6914" max="6914" width="3.7265625" style="9" customWidth="1"/>
    <col min="6915" max="6915" width="30.7265625" style="9" customWidth="1"/>
    <col min="6916" max="6935" width="6.7265625" style="9" customWidth="1"/>
    <col min="6936" max="6942" width="5.7265625" style="9" customWidth="1"/>
    <col min="6943" max="7169" width="9.1796875" style="9"/>
    <col min="7170" max="7170" width="3.7265625" style="9" customWidth="1"/>
    <col min="7171" max="7171" width="30.7265625" style="9" customWidth="1"/>
    <col min="7172" max="7191" width="6.7265625" style="9" customWidth="1"/>
    <col min="7192" max="7198" width="5.7265625" style="9" customWidth="1"/>
    <col min="7199" max="7425" width="9.1796875" style="9"/>
    <col min="7426" max="7426" width="3.7265625" style="9" customWidth="1"/>
    <col min="7427" max="7427" width="30.7265625" style="9" customWidth="1"/>
    <col min="7428" max="7447" width="6.7265625" style="9" customWidth="1"/>
    <col min="7448" max="7454" width="5.7265625" style="9" customWidth="1"/>
    <col min="7455" max="7681" width="9.1796875" style="9"/>
    <col min="7682" max="7682" width="3.7265625" style="9" customWidth="1"/>
    <col min="7683" max="7683" width="30.7265625" style="9" customWidth="1"/>
    <col min="7684" max="7703" width="6.7265625" style="9" customWidth="1"/>
    <col min="7704" max="7710" width="5.7265625" style="9" customWidth="1"/>
    <col min="7711" max="7937" width="9.1796875" style="9"/>
    <col min="7938" max="7938" width="3.7265625" style="9" customWidth="1"/>
    <col min="7939" max="7939" width="30.7265625" style="9" customWidth="1"/>
    <col min="7940" max="7959" width="6.7265625" style="9" customWidth="1"/>
    <col min="7960" max="7966" width="5.7265625" style="9" customWidth="1"/>
    <col min="7967" max="8193" width="9.1796875" style="9"/>
    <col min="8194" max="8194" width="3.7265625" style="9" customWidth="1"/>
    <col min="8195" max="8195" width="30.7265625" style="9" customWidth="1"/>
    <col min="8196" max="8215" width="6.7265625" style="9" customWidth="1"/>
    <col min="8216" max="8222" width="5.7265625" style="9" customWidth="1"/>
    <col min="8223" max="8449" width="9.1796875" style="9"/>
    <col min="8450" max="8450" width="3.7265625" style="9" customWidth="1"/>
    <col min="8451" max="8451" width="30.7265625" style="9" customWidth="1"/>
    <col min="8452" max="8471" width="6.7265625" style="9" customWidth="1"/>
    <col min="8472" max="8478" width="5.7265625" style="9" customWidth="1"/>
    <col min="8479" max="8705" width="9.1796875" style="9"/>
    <col min="8706" max="8706" width="3.7265625" style="9" customWidth="1"/>
    <col min="8707" max="8707" width="30.7265625" style="9" customWidth="1"/>
    <col min="8708" max="8727" width="6.7265625" style="9" customWidth="1"/>
    <col min="8728" max="8734" width="5.7265625" style="9" customWidth="1"/>
    <col min="8735" max="8961" width="9.1796875" style="9"/>
    <col min="8962" max="8962" width="3.7265625" style="9" customWidth="1"/>
    <col min="8963" max="8963" width="30.7265625" style="9" customWidth="1"/>
    <col min="8964" max="8983" width="6.7265625" style="9" customWidth="1"/>
    <col min="8984" max="8990" width="5.7265625" style="9" customWidth="1"/>
    <col min="8991" max="9217" width="9.1796875" style="9"/>
    <col min="9218" max="9218" width="3.7265625" style="9" customWidth="1"/>
    <col min="9219" max="9219" width="30.7265625" style="9" customWidth="1"/>
    <col min="9220" max="9239" width="6.7265625" style="9" customWidth="1"/>
    <col min="9240" max="9246" width="5.7265625" style="9" customWidth="1"/>
    <col min="9247" max="9473" width="9.1796875" style="9"/>
    <col min="9474" max="9474" width="3.7265625" style="9" customWidth="1"/>
    <col min="9475" max="9475" width="30.7265625" style="9" customWidth="1"/>
    <col min="9476" max="9495" width="6.7265625" style="9" customWidth="1"/>
    <col min="9496" max="9502" width="5.7265625" style="9" customWidth="1"/>
    <col min="9503" max="9729" width="9.1796875" style="9"/>
    <col min="9730" max="9730" width="3.7265625" style="9" customWidth="1"/>
    <col min="9731" max="9731" width="30.7265625" style="9" customWidth="1"/>
    <col min="9732" max="9751" width="6.7265625" style="9" customWidth="1"/>
    <col min="9752" max="9758" width="5.7265625" style="9" customWidth="1"/>
    <col min="9759" max="9985" width="9.1796875" style="9"/>
    <col min="9986" max="9986" width="3.7265625" style="9" customWidth="1"/>
    <col min="9987" max="9987" width="30.7265625" style="9" customWidth="1"/>
    <col min="9988" max="10007" width="6.7265625" style="9" customWidth="1"/>
    <col min="10008" max="10014" width="5.7265625" style="9" customWidth="1"/>
    <col min="10015" max="10241" width="9.1796875" style="9"/>
    <col min="10242" max="10242" width="3.7265625" style="9" customWidth="1"/>
    <col min="10243" max="10243" width="30.7265625" style="9" customWidth="1"/>
    <col min="10244" max="10263" width="6.7265625" style="9" customWidth="1"/>
    <col min="10264" max="10270" width="5.7265625" style="9" customWidth="1"/>
    <col min="10271" max="10497" width="9.1796875" style="9"/>
    <col min="10498" max="10498" width="3.7265625" style="9" customWidth="1"/>
    <col min="10499" max="10499" width="30.7265625" style="9" customWidth="1"/>
    <col min="10500" max="10519" width="6.7265625" style="9" customWidth="1"/>
    <col min="10520" max="10526" width="5.7265625" style="9" customWidth="1"/>
    <col min="10527" max="10753" width="9.1796875" style="9"/>
    <col min="10754" max="10754" width="3.7265625" style="9" customWidth="1"/>
    <col min="10755" max="10755" width="30.7265625" style="9" customWidth="1"/>
    <col min="10756" max="10775" width="6.7265625" style="9" customWidth="1"/>
    <col min="10776" max="10782" width="5.7265625" style="9" customWidth="1"/>
    <col min="10783" max="11009" width="9.1796875" style="9"/>
    <col min="11010" max="11010" width="3.7265625" style="9" customWidth="1"/>
    <col min="11011" max="11011" width="30.7265625" style="9" customWidth="1"/>
    <col min="11012" max="11031" width="6.7265625" style="9" customWidth="1"/>
    <col min="11032" max="11038" width="5.7265625" style="9" customWidth="1"/>
    <col min="11039" max="11265" width="9.1796875" style="9"/>
    <col min="11266" max="11266" width="3.7265625" style="9" customWidth="1"/>
    <col min="11267" max="11267" width="30.7265625" style="9" customWidth="1"/>
    <col min="11268" max="11287" width="6.7265625" style="9" customWidth="1"/>
    <col min="11288" max="11294" width="5.7265625" style="9" customWidth="1"/>
    <col min="11295" max="11521" width="9.1796875" style="9"/>
    <col min="11522" max="11522" width="3.7265625" style="9" customWidth="1"/>
    <col min="11523" max="11523" width="30.7265625" style="9" customWidth="1"/>
    <col min="11524" max="11543" width="6.7265625" style="9" customWidth="1"/>
    <col min="11544" max="11550" width="5.7265625" style="9" customWidth="1"/>
    <col min="11551" max="11777" width="9.1796875" style="9"/>
    <col min="11778" max="11778" width="3.7265625" style="9" customWidth="1"/>
    <col min="11779" max="11779" width="30.7265625" style="9" customWidth="1"/>
    <col min="11780" max="11799" width="6.7265625" style="9" customWidth="1"/>
    <col min="11800" max="11806" width="5.7265625" style="9" customWidth="1"/>
    <col min="11807" max="12033" width="9.1796875" style="9"/>
    <col min="12034" max="12034" width="3.7265625" style="9" customWidth="1"/>
    <col min="12035" max="12035" width="30.7265625" style="9" customWidth="1"/>
    <col min="12036" max="12055" width="6.7265625" style="9" customWidth="1"/>
    <col min="12056" max="12062" width="5.7265625" style="9" customWidth="1"/>
    <col min="12063" max="12289" width="9.1796875" style="9"/>
    <col min="12290" max="12290" width="3.7265625" style="9" customWidth="1"/>
    <col min="12291" max="12291" width="30.7265625" style="9" customWidth="1"/>
    <col min="12292" max="12311" width="6.7265625" style="9" customWidth="1"/>
    <col min="12312" max="12318" width="5.7265625" style="9" customWidth="1"/>
    <col min="12319" max="12545" width="9.1796875" style="9"/>
    <col min="12546" max="12546" width="3.7265625" style="9" customWidth="1"/>
    <col min="12547" max="12547" width="30.7265625" style="9" customWidth="1"/>
    <col min="12548" max="12567" width="6.7265625" style="9" customWidth="1"/>
    <col min="12568" max="12574" width="5.7265625" style="9" customWidth="1"/>
    <col min="12575" max="12801" width="9.1796875" style="9"/>
    <col min="12802" max="12802" width="3.7265625" style="9" customWidth="1"/>
    <col min="12803" max="12803" width="30.7265625" style="9" customWidth="1"/>
    <col min="12804" max="12823" width="6.7265625" style="9" customWidth="1"/>
    <col min="12824" max="12830" width="5.7265625" style="9" customWidth="1"/>
    <col min="12831" max="13057" width="9.1796875" style="9"/>
    <col min="13058" max="13058" width="3.7265625" style="9" customWidth="1"/>
    <col min="13059" max="13059" width="30.7265625" style="9" customWidth="1"/>
    <col min="13060" max="13079" width="6.7265625" style="9" customWidth="1"/>
    <col min="13080" max="13086" width="5.7265625" style="9" customWidth="1"/>
    <col min="13087" max="13313" width="9.1796875" style="9"/>
    <col min="13314" max="13314" width="3.7265625" style="9" customWidth="1"/>
    <col min="13315" max="13315" width="30.7265625" style="9" customWidth="1"/>
    <col min="13316" max="13335" width="6.7265625" style="9" customWidth="1"/>
    <col min="13336" max="13342" width="5.7265625" style="9" customWidth="1"/>
    <col min="13343" max="13569" width="9.1796875" style="9"/>
    <col min="13570" max="13570" width="3.7265625" style="9" customWidth="1"/>
    <col min="13571" max="13571" width="30.7265625" style="9" customWidth="1"/>
    <col min="13572" max="13591" width="6.7265625" style="9" customWidth="1"/>
    <col min="13592" max="13598" width="5.7265625" style="9" customWidth="1"/>
    <col min="13599" max="13825" width="9.1796875" style="9"/>
    <col min="13826" max="13826" width="3.7265625" style="9" customWidth="1"/>
    <col min="13827" max="13827" width="30.7265625" style="9" customWidth="1"/>
    <col min="13828" max="13847" width="6.7265625" style="9" customWidth="1"/>
    <col min="13848" max="13854" width="5.7265625" style="9" customWidth="1"/>
    <col min="13855" max="14081" width="9.1796875" style="9"/>
    <col min="14082" max="14082" width="3.7265625" style="9" customWidth="1"/>
    <col min="14083" max="14083" width="30.7265625" style="9" customWidth="1"/>
    <col min="14084" max="14103" width="6.7265625" style="9" customWidth="1"/>
    <col min="14104" max="14110" width="5.7265625" style="9" customWidth="1"/>
    <col min="14111" max="14337" width="9.1796875" style="9"/>
    <col min="14338" max="14338" width="3.7265625" style="9" customWidth="1"/>
    <col min="14339" max="14339" width="30.7265625" style="9" customWidth="1"/>
    <col min="14340" max="14359" width="6.7265625" style="9" customWidth="1"/>
    <col min="14360" max="14366" width="5.7265625" style="9" customWidth="1"/>
    <col min="14367" max="14593" width="9.1796875" style="9"/>
    <col min="14594" max="14594" width="3.7265625" style="9" customWidth="1"/>
    <col min="14595" max="14595" width="30.7265625" style="9" customWidth="1"/>
    <col min="14596" max="14615" width="6.7265625" style="9" customWidth="1"/>
    <col min="14616" max="14622" width="5.7265625" style="9" customWidth="1"/>
    <col min="14623" max="14849" width="9.1796875" style="9"/>
    <col min="14850" max="14850" width="3.7265625" style="9" customWidth="1"/>
    <col min="14851" max="14851" width="30.7265625" style="9" customWidth="1"/>
    <col min="14852" max="14871" width="6.7265625" style="9" customWidth="1"/>
    <col min="14872" max="14878" width="5.7265625" style="9" customWidth="1"/>
    <col min="14879" max="15105" width="9.1796875" style="9"/>
    <col min="15106" max="15106" width="3.7265625" style="9" customWidth="1"/>
    <col min="15107" max="15107" width="30.7265625" style="9" customWidth="1"/>
    <col min="15108" max="15127" width="6.7265625" style="9" customWidth="1"/>
    <col min="15128" max="15134" width="5.7265625" style="9" customWidth="1"/>
    <col min="15135" max="15361" width="9.1796875" style="9"/>
    <col min="15362" max="15362" width="3.7265625" style="9" customWidth="1"/>
    <col min="15363" max="15363" width="30.7265625" style="9" customWidth="1"/>
    <col min="15364" max="15383" width="6.7265625" style="9" customWidth="1"/>
    <col min="15384" max="15390" width="5.7265625" style="9" customWidth="1"/>
    <col min="15391" max="15617" width="9.1796875" style="9"/>
    <col min="15618" max="15618" width="3.7265625" style="9" customWidth="1"/>
    <col min="15619" max="15619" width="30.7265625" style="9" customWidth="1"/>
    <col min="15620" max="15639" width="6.7265625" style="9" customWidth="1"/>
    <col min="15640" max="15646" width="5.7265625" style="9" customWidth="1"/>
    <col min="15647" max="15873" width="9.1796875" style="9"/>
    <col min="15874" max="15874" width="3.7265625" style="9" customWidth="1"/>
    <col min="15875" max="15875" width="30.7265625" style="9" customWidth="1"/>
    <col min="15876" max="15895" width="6.7265625" style="9" customWidth="1"/>
    <col min="15896" max="15902" width="5.7265625" style="9" customWidth="1"/>
    <col min="15903" max="16129" width="9.1796875" style="9"/>
    <col min="16130" max="16130" width="3.7265625" style="9" customWidth="1"/>
    <col min="16131" max="16131" width="30.7265625" style="9" customWidth="1"/>
    <col min="16132" max="16151" width="6.7265625" style="9" customWidth="1"/>
    <col min="16152" max="16158" width="5.7265625" style="9" customWidth="1"/>
    <col min="16159" max="16384" width="9.1796875" style="9"/>
  </cols>
  <sheetData>
    <row r="1" spans="2:23" ht="20.5" thickBot="1" x14ac:dyDescent="0.25">
      <c r="B1" s="1" t="s">
        <v>0</v>
      </c>
      <c r="C1" s="2" t="s">
        <v>234</v>
      </c>
      <c r="D1" s="3" t="s">
        <v>235</v>
      </c>
      <c r="E1" s="4" t="s">
        <v>184</v>
      </c>
      <c r="F1" s="2" t="s">
        <v>221</v>
      </c>
      <c r="G1" s="5" t="s">
        <v>222</v>
      </c>
      <c r="H1" s="6" t="s">
        <v>187</v>
      </c>
      <c r="I1" s="5" t="s">
        <v>223</v>
      </c>
      <c r="J1" s="4" t="s">
        <v>188</v>
      </c>
      <c r="K1" s="7" t="s">
        <v>189</v>
      </c>
      <c r="L1" s="5" t="s">
        <v>224</v>
      </c>
      <c r="M1" s="5" t="s">
        <v>225</v>
      </c>
      <c r="N1" s="6" t="s">
        <v>226</v>
      </c>
      <c r="O1" s="3" t="s">
        <v>227</v>
      </c>
      <c r="P1" s="8" t="s">
        <v>181</v>
      </c>
      <c r="Q1" s="7" t="s">
        <v>228</v>
      </c>
      <c r="R1" s="6" t="s">
        <v>229</v>
      </c>
      <c r="S1" s="5" t="s">
        <v>230</v>
      </c>
      <c r="T1" s="8" t="s">
        <v>231</v>
      </c>
      <c r="U1" s="8" t="s">
        <v>232</v>
      </c>
      <c r="V1" s="8" t="s">
        <v>150</v>
      </c>
      <c r="W1" s="79" t="s">
        <v>220</v>
      </c>
    </row>
    <row r="2" spans="2:23" x14ac:dyDescent="0.2">
      <c r="B2" s="10" t="s">
        <v>1</v>
      </c>
      <c r="C2" s="11">
        <v>0.4325</v>
      </c>
      <c r="D2" s="12">
        <v>0.57750000000000001</v>
      </c>
      <c r="E2" s="13">
        <v>1.01</v>
      </c>
      <c r="F2" s="11">
        <v>2.7075</v>
      </c>
      <c r="G2" s="14">
        <v>1.5774999999999999</v>
      </c>
      <c r="H2" s="15">
        <v>1.1725000000000001</v>
      </c>
      <c r="I2" s="14">
        <v>0.51</v>
      </c>
      <c r="J2" s="13">
        <v>5.9675000000000002</v>
      </c>
      <c r="K2" s="16">
        <v>2.3450000000000002</v>
      </c>
      <c r="L2" s="14">
        <v>0.92500000000000004</v>
      </c>
      <c r="M2" s="15">
        <v>0.39250000000000002</v>
      </c>
      <c r="N2" s="15">
        <v>0.76</v>
      </c>
      <c r="O2" s="12">
        <v>0.10249999999999999</v>
      </c>
      <c r="P2" s="17">
        <v>4.5250000000000004</v>
      </c>
      <c r="Q2" s="16">
        <v>0.98250000000000004</v>
      </c>
      <c r="R2" s="15">
        <v>1.2</v>
      </c>
      <c r="S2" s="14">
        <v>0.78249999999999997</v>
      </c>
      <c r="T2" s="17">
        <v>0.33</v>
      </c>
      <c r="U2" s="17">
        <v>3.2949999999999999</v>
      </c>
      <c r="V2" s="17">
        <v>14.797499999999999</v>
      </c>
      <c r="W2" s="171">
        <f>V2/V$8*100</f>
        <v>110.92578710644678</v>
      </c>
    </row>
    <row r="3" spans="2:23" x14ac:dyDescent="0.2">
      <c r="B3" s="18" t="s">
        <v>2</v>
      </c>
      <c r="C3" s="19">
        <v>0.3725</v>
      </c>
      <c r="D3" s="20">
        <v>0.59499999999999997</v>
      </c>
      <c r="E3" s="21">
        <v>0.96750000000000003</v>
      </c>
      <c r="F3" s="19">
        <v>2.9375</v>
      </c>
      <c r="G3" s="22">
        <v>1.5475000000000001</v>
      </c>
      <c r="H3" s="23">
        <v>1.0175000000000001</v>
      </c>
      <c r="I3" s="22">
        <v>0.625</v>
      </c>
      <c r="J3" s="21">
        <v>6.1275000000000004</v>
      </c>
      <c r="K3" s="24">
        <v>2.29</v>
      </c>
      <c r="L3" s="22">
        <v>1.0425</v>
      </c>
      <c r="M3" s="23">
        <v>0.36249999999999999</v>
      </c>
      <c r="N3" s="23">
        <v>0.78249999999999997</v>
      </c>
      <c r="O3" s="20">
        <v>0.11749999999999999</v>
      </c>
      <c r="P3" s="25">
        <v>4.5949999999999998</v>
      </c>
      <c r="Q3" s="24">
        <v>0.64500000000000002</v>
      </c>
      <c r="R3" s="23">
        <v>1.1375</v>
      </c>
      <c r="S3" s="22">
        <v>0.56000000000000005</v>
      </c>
      <c r="T3" s="25">
        <v>0.21</v>
      </c>
      <c r="U3" s="25">
        <v>2.5525000000000002</v>
      </c>
      <c r="V3" s="25">
        <v>14.2425</v>
      </c>
      <c r="W3" s="94">
        <f t="shared" ref="W3:W11" si="0">V3/V$8*100</f>
        <v>106.76536731634184</v>
      </c>
    </row>
    <row r="4" spans="2:23" x14ac:dyDescent="0.2">
      <c r="B4" s="18" t="s">
        <v>3</v>
      </c>
      <c r="C4" s="19">
        <v>0.52500000000000002</v>
      </c>
      <c r="D4" s="20">
        <v>0.61750000000000005</v>
      </c>
      <c r="E4" s="21">
        <v>1.1425000000000001</v>
      </c>
      <c r="F4" s="19">
        <v>2.96</v>
      </c>
      <c r="G4" s="22">
        <v>1.4675</v>
      </c>
      <c r="H4" s="23">
        <v>1.07</v>
      </c>
      <c r="I4" s="22">
        <v>0.42749999999999999</v>
      </c>
      <c r="J4" s="21">
        <v>5.9249999999999998</v>
      </c>
      <c r="K4" s="24">
        <v>2.2999999999999998</v>
      </c>
      <c r="L4" s="22">
        <v>0.86499999999999999</v>
      </c>
      <c r="M4" s="23">
        <v>0.37</v>
      </c>
      <c r="N4" s="23">
        <v>0.75249999999999995</v>
      </c>
      <c r="O4" s="20">
        <v>0.13</v>
      </c>
      <c r="P4" s="25">
        <v>4.4175000000000004</v>
      </c>
      <c r="Q4" s="24">
        <v>0.61750000000000005</v>
      </c>
      <c r="R4" s="23">
        <v>1.145</v>
      </c>
      <c r="S4" s="22">
        <v>0.49</v>
      </c>
      <c r="T4" s="25">
        <v>0.24</v>
      </c>
      <c r="U4" s="25">
        <v>2.4925000000000002</v>
      </c>
      <c r="V4" s="25">
        <v>13.977499999999999</v>
      </c>
      <c r="W4" s="94">
        <f t="shared" si="0"/>
        <v>104.77886056971512</v>
      </c>
    </row>
    <row r="5" spans="2:23" x14ac:dyDescent="0.2">
      <c r="B5" s="18" t="s">
        <v>4</v>
      </c>
      <c r="C5" s="19">
        <v>0.34749999999999998</v>
      </c>
      <c r="D5" s="20">
        <v>0.505</v>
      </c>
      <c r="E5" s="21">
        <v>0.85250000000000004</v>
      </c>
      <c r="F5" s="19">
        <v>2.4624999999999999</v>
      </c>
      <c r="G5" s="22">
        <v>1.58</v>
      </c>
      <c r="H5" s="23">
        <v>1.085</v>
      </c>
      <c r="I5" s="22">
        <v>0.39750000000000002</v>
      </c>
      <c r="J5" s="21">
        <v>5.5250000000000004</v>
      </c>
      <c r="K5" s="24">
        <v>2.3075000000000001</v>
      </c>
      <c r="L5" s="22">
        <v>0.83499999999999996</v>
      </c>
      <c r="M5" s="23">
        <v>0.4</v>
      </c>
      <c r="N5" s="23">
        <v>0.84</v>
      </c>
      <c r="O5" s="20">
        <v>0.12</v>
      </c>
      <c r="P5" s="25">
        <v>4.5025000000000004</v>
      </c>
      <c r="Q5" s="24">
        <v>1.08</v>
      </c>
      <c r="R5" s="23">
        <v>1.0549999999999999</v>
      </c>
      <c r="S5" s="22">
        <v>0.49249999999999999</v>
      </c>
      <c r="T5" s="25">
        <v>0.21</v>
      </c>
      <c r="U5" s="25">
        <v>2.8374999999999999</v>
      </c>
      <c r="V5" s="25">
        <v>13.717499999999999</v>
      </c>
      <c r="W5" s="94">
        <f t="shared" si="0"/>
        <v>102.82983508245877</v>
      </c>
    </row>
    <row r="6" spans="2:23" x14ac:dyDescent="0.2">
      <c r="B6" s="18" t="s">
        <v>5</v>
      </c>
      <c r="C6" s="19">
        <v>0.45750000000000002</v>
      </c>
      <c r="D6" s="20">
        <v>0.67749999999999999</v>
      </c>
      <c r="E6" s="21">
        <v>1.135</v>
      </c>
      <c r="F6" s="19">
        <v>2.5575000000000001</v>
      </c>
      <c r="G6" s="22">
        <v>1.5925</v>
      </c>
      <c r="H6" s="23">
        <v>1.04</v>
      </c>
      <c r="I6" s="22">
        <v>0.58250000000000002</v>
      </c>
      <c r="J6" s="21">
        <v>5.7725</v>
      </c>
      <c r="K6" s="24">
        <v>2.0249999999999999</v>
      </c>
      <c r="L6" s="22">
        <v>1.0425</v>
      </c>
      <c r="M6" s="23">
        <v>0.32250000000000001</v>
      </c>
      <c r="N6" s="23">
        <v>0.89749999999999996</v>
      </c>
      <c r="O6" s="20">
        <v>0.185</v>
      </c>
      <c r="P6" s="25">
        <v>4.4725000000000001</v>
      </c>
      <c r="Q6" s="24">
        <v>0.40500000000000003</v>
      </c>
      <c r="R6" s="23">
        <v>1.1399999999999999</v>
      </c>
      <c r="S6" s="22">
        <v>0.45250000000000001</v>
      </c>
      <c r="T6" s="25">
        <v>0.19</v>
      </c>
      <c r="U6" s="25">
        <v>2.1875</v>
      </c>
      <c r="V6" s="25">
        <v>13.567500000000001</v>
      </c>
      <c r="W6" s="94">
        <f t="shared" si="0"/>
        <v>101.70539730134934</v>
      </c>
    </row>
    <row r="7" spans="2:23" x14ac:dyDescent="0.2">
      <c r="B7" s="18" t="s">
        <v>6</v>
      </c>
      <c r="C7" s="19">
        <v>0.33750000000000002</v>
      </c>
      <c r="D7" s="20">
        <v>0.48749999999999999</v>
      </c>
      <c r="E7" s="21">
        <v>0.82499999999999996</v>
      </c>
      <c r="F7" s="19">
        <v>2.5674999999999999</v>
      </c>
      <c r="G7" s="22">
        <v>1.4</v>
      </c>
      <c r="H7" s="23">
        <v>0.97</v>
      </c>
      <c r="I7" s="22">
        <v>0.375</v>
      </c>
      <c r="J7" s="21">
        <v>5.3125</v>
      </c>
      <c r="K7" s="24">
        <v>2.25</v>
      </c>
      <c r="L7" s="22">
        <v>0.82</v>
      </c>
      <c r="M7" s="23">
        <v>0.34</v>
      </c>
      <c r="N7" s="23">
        <v>0.76249999999999996</v>
      </c>
      <c r="O7" s="20">
        <v>0.125</v>
      </c>
      <c r="P7" s="25">
        <v>4.2975000000000003</v>
      </c>
      <c r="Q7" s="24">
        <v>1.0825</v>
      </c>
      <c r="R7" s="23">
        <v>1.1125</v>
      </c>
      <c r="S7" s="22">
        <v>0.59499999999999997</v>
      </c>
      <c r="T7" s="25">
        <v>0.28749999999999998</v>
      </c>
      <c r="U7" s="25">
        <v>3.0775000000000001</v>
      </c>
      <c r="V7" s="25">
        <v>13.512499999999999</v>
      </c>
      <c r="W7" s="94">
        <f t="shared" si="0"/>
        <v>101.29310344827587</v>
      </c>
    </row>
    <row r="8" spans="2:23" x14ac:dyDescent="0.2">
      <c r="B8" s="18" t="s">
        <v>7</v>
      </c>
      <c r="C8" s="19">
        <v>0.52</v>
      </c>
      <c r="D8" s="20">
        <v>0.53500000000000003</v>
      </c>
      <c r="E8" s="21">
        <v>1.0549999999999999</v>
      </c>
      <c r="F8" s="19">
        <v>2.4950000000000001</v>
      </c>
      <c r="G8" s="22">
        <v>1.5149999999999999</v>
      </c>
      <c r="H8" s="23">
        <v>1.1174999999999999</v>
      </c>
      <c r="I8" s="22">
        <v>0.45750000000000002</v>
      </c>
      <c r="J8" s="21">
        <v>5.585</v>
      </c>
      <c r="K8" s="24">
        <v>2.2174999999999998</v>
      </c>
      <c r="L8" s="22">
        <v>0.84</v>
      </c>
      <c r="M8" s="23">
        <v>0.32750000000000001</v>
      </c>
      <c r="N8" s="23">
        <v>0.70499999999999996</v>
      </c>
      <c r="O8" s="20">
        <v>0.1225</v>
      </c>
      <c r="P8" s="25">
        <v>4.2125000000000004</v>
      </c>
      <c r="Q8" s="24">
        <v>0.71499999999999997</v>
      </c>
      <c r="R8" s="23">
        <v>1.085</v>
      </c>
      <c r="S8" s="22">
        <v>0.47749999999999998</v>
      </c>
      <c r="T8" s="25">
        <v>0.21</v>
      </c>
      <c r="U8" s="25">
        <v>2.4874999999999998</v>
      </c>
      <c r="V8" s="25">
        <v>13.34</v>
      </c>
      <c r="W8" s="94">
        <f t="shared" si="0"/>
        <v>100</v>
      </c>
    </row>
    <row r="9" spans="2:23" x14ac:dyDescent="0.2">
      <c r="B9" s="18" t="s">
        <v>8</v>
      </c>
      <c r="C9" s="19">
        <v>0.40749999999999997</v>
      </c>
      <c r="D9" s="20">
        <v>0.40500000000000003</v>
      </c>
      <c r="E9" s="21">
        <v>0.8125</v>
      </c>
      <c r="F9" s="19">
        <v>2.5350000000000001</v>
      </c>
      <c r="G9" s="22">
        <v>1.4850000000000001</v>
      </c>
      <c r="H9" s="23">
        <v>1.1025</v>
      </c>
      <c r="I9" s="22">
        <v>0.37</v>
      </c>
      <c r="J9" s="21">
        <v>5.4924999999999997</v>
      </c>
      <c r="K9" s="24">
        <v>2.165</v>
      </c>
      <c r="L9" s="22">
        <v>0.82</v>
      </c>
      <c r="M9" s="23">
        <v>0.32250000000000001</v>
      </c>
      <c r="N9" s="23">
        <v>0.76249999999999996</v>
      </c>
      <c r="O9" s="20">
        <v>0.1225</v>
      </c>
      <c r="P9" s="25">
        <v>4.1924999999999999</v>
      </c>
      <c r="Q9" s="24">
        <v>0.90749999999999997</v>
      </c>
      <c r="R9" s="23">
        <v>1.145</v>
      </c>
      <c r="S9" s="22">
        <v>0.48749999999999999</v>
      </c>
      <c r="T9" s="25">
        <v>0.20749999999999999</v>
      </c>
      <c r="U9" s="25">
        <v>2.7475000000000001</v>
      </c>
      <c r="V9" s="25">
        <v>13.244999999999999</v>
      </c>
      <c r="W9" s="94">
        <f t="shared" si="0"/>
        <v>99.287856071964015</v>
      </c>
    </row>
    <row r="10" spans="2:23" x14ac:dyDescent="0.2">
      <c r="B10" s="18" t="s">
        <v>9</v>
      </c>
      <c r="C10" s="19">
        <v>0.4325</v>
      </c>
      <c r="D10" s="20">
        <v>0.42499999999999999</v>
      </c>
      <c r="E10" s="21">
        <v>0.85750000000000004</v>
      </c>
      <c r="F10" s="19">
        <v>2.4700000000000002</v>
      </c>
      <c r="G10" s="22">
        <v>1.53</v>
      </c>
      <c r="H10" s="23">
        <v>1.0349999999999999</v>
      </c>
      <c r="I10" s="22">
        <v>0.435</v>
      </c>
      <c r="J10" s="21">
        <v>5.47</v>
      </c>
      <c r="K10" s="24">
        <v>2.0474999999999999</v>
      </c>
      <c r="L10" s="22">
        <v>0.89</v>
      </c>
      <c r="M10" s="23">
        <v>0.3725</v>
      </c>
      <c r="N10" s="23">
        <v>0.65</v>
      </c>
      <c r="O10" s="20">
        <v>6.5000000000000002E-2</v>
      </c>
      <c r="P10" s="25">
        <v>4.0250000000000004</v>
      </c>
      <c r="Q10" s="24">
        <v>0.76249999999999996</v>
      </c>
      <c r="R10" s="23">
        <v>1.2275</v>
      </c>
      <c r="S10" s="22">
        <v>0.5575</v>
      </c>
      <c r="T10" s="25">
        <v>0.27500000000000002</v>
      </c>
      <c r="U10" s="25">
        <v>2.8224999999999998</v>
      </c>
      <c r="V10" s="25">
        <v>13.175000000000001</v>
      </c>
      <c r="W10" s="94">
        <f t="shared" si="0"/>
        <v>98.763118440779621</v>
      </c>
    </row>
    <row r="11" spans="2:23" x14ac:dyDescent="0.2">
      <c r="B11" s="26" t="s">
        <v>10</v>
      </c>
      <c r="C11" s="27">
        <v>0.4325</v>
      </c>
      <c r="D11" s="28">
        <v>0.55500000000000005</v>
      </c>
      <c r="E11" s="29">
        <v>0.98750000000000004</v>
      </c>
      <c r="F11" s="27">
        <v>2.34</v>
      </c>
      <c r="G11" s="30">
        <v>1.4650000000000001</v>
      </c>
      <c r="H11" s="31">
        <v>1.0375000000000001</v>
      </c>
      <c r="I11" s="30">
        <v>0.38</v>
      </c>
      <c r="J11" s="29">
        <v>5.2225000000000001</v>
      </c>
      <c r="K11" s="32">
        <v>2.1425000000000001</v>
      </c>
      <c r="L11" s="30">
        <v>0.88249999999999995</v>
      </c>
      <c r="M11" s="31">
        <v>0.39</v>
      </c>
      <c r="N11" s="31">
        <v>0.71750000000000003</v>
      </c>
      <c r="O11" s="28">
        <v>9.2499999999999999E-2</v>
      </c>
      <c r="P11" s="33">
        <v>4.2249999999999996</v>
      </c>
      <c r="Q11" s="32">
        <v>0.8</v>
      </c>
      <c r="R11" s="31">
        <v>1.02</v>
      </c>
      <c r="S11" s="30">
        <v>0.56999999999999995</v>
      </c>
      <c r="T11" s="33">
        <v>0.20250000000000001</v>
      </c>
      <c r="U11" s="33">
        <v>2.5924999999999998</v>
      </c>
      <c r="V11" s="33">
        <v>13.0275</v>
      </c>
      <c r="W11" s="94">
        <f t="shared" si="0"/>
        <v>97.657421289355312</v>
      </c>
    </row>
    <row r="12" spans="2:23" x14ac:dyDescent="0.2">
      <c r="B12" s="26"/>
      <c r="C12" s="27"/>
      <c r="D12" s="28"/>
      <c r="E12" s="29"/>
      <c r="F12" s="27"/>
      <c r="G12" s="30"/>
      <c r="H12" s="31"/>
      <c r="I12" s="30"/>
      <c r="J12" s="29"/>
      <c r="K12" s="32"/>
      <c r="L12" s="30"/>
      <c r="M12" s="31"/>
      <c r="N12" s="31"/>
      <c r="O12" s="28"/>
      <c r="P12" s="33"/>
      <c r="Q12" s="32"/>
      <c r="R12" s="31"/>
      <c r="S12" s="30"/>
      <c r="T12" s="33"/>
      <c r="U12" s="33"/>
      <c r="V12" s="33"/>
      <c r="W12" s="171"/>
    </row>
    <row r="13" spans="2:23" x14ac:dyDescent="0.2">
      <c r="B13" s="18" t="s">
        <v>11</v>
      </c>
      <c r="C13" s="19">
        <v>0.42649999999999999</v>
      </c>
      <c r="D13" s="20">
        <v>0.53800000000000003</v>
      </c>
      <c r="E13" s="21">
        <v>0.96450000000000002</v>
      </c>
      <c r="F13" s="19">
        <v>2.6032500000000001</v>
      </c>
      <c r="G13" s="22">
        <v>1.516</v>
      </c>
      <c r="H13" s="23">
        <v>1.0647500000000001</v>
      </c>
      <c r="I13" s="22">
        <v>0.45600000000000002</v>
      </c>
      <c r="J13" s="21">
        <v>5.64</v>
      </c>
      <c r="K13" s="24">
        <v>2.2090000000000001</v>
      </c>
      <c r="L13" s="22">
        <v>0.89624999999999999</v>
      </c>
      <c r="M13" s="23">
        <v>0.36</v>
      </c>
      <c r="N13" s="23">
        <v>0.76300000000000001</v>
      </c>
      <c r="O13" s="20">
        <v>0.11824999999999999</v>
      </c>
      <c r="P13" s="25">
        <v>4.3464999999999998</v>
      </c>
      <c r="Q13" s="24">
        <v>0.79974999999999996</v>
      </c>
      <c r="R13" s="23">
        <v>1.1267499999999999</v>
      </c>
      <c r="S13" s="22">
        <v>0.54649999999999999</v>
      </c>
      <c r="T13" s="25">
        <v>0.23624999999999999</v>
      </c>
      <c r="U13" s="25">
        <v>2.7092499999999999</v>
      </c>
      <c r="V13" s="25">
        <v>13.66025</v>
      </c>
      <c r="W13" s="94"/>
    </row>
    <row r="14" spans="2:23" x14ac:dyDescent="0.2">
      <c r="B14" s="18" t="s">
        <v>12</v>
      </c>
      <c r="C14" s="19">
        <v>0.1946</v>
      </c>
      <c r="D14" s="20">
        <v>0.13500000000000001</v>
      </c>
      <c r="E14" s="21">
        <v>0.2747</v>
      </c>
      <c r="F14" s="19">
        <v>0.53010000000000002</v>
      </c>
      <c r="G14" s="22">
        <v>0.1187</v>
      </c>
      <c r="H14" s="23">
        <v>0.22040000000000001</v>
      </c>
      <c r="I14" s="22">
        <v>0.13159999999999999</v>
      </c>
      <c r="J14" s="21">
        <v>0.65810000000000002</v>
      </c>
      <c r="K14" s="24">
        <v>0.2046</v>
      </c>
      <c r="L14" s="22">
        <v>0.1042</v>
      </c>
      <c r="M14" s="23">
        <v>7.3800000000000004E-2</v>
      </c>
      <c r="N14" s="23">
        <v>0.12</v>
      </c>
      <c r="O14" s="20">
        <v>6.0900000000000003E-2</v>
      </c>
      <c r="P14" s="25">
        <v>0.39929999999999999</v>
      </c>
      <c r="Q14" s="24">
        <v>0.37869999999999998</v>
      </c>
      <c r="R14" s="23">
        <v>0.28210000000000002</v>
      </c>
      <c r="S14" s="22">
        <v>0.22</v>
      </c>
      <c r="T14" s="25">
        <v>0.1207</v>
      </c>
      <c r="U14" s="25">
        <v>0.57350000000000001</v>
      </c>
      <c r="V14" s="25">
        <v>1.0862000000000001</v>
      </c>
      <c r="W14" s="94"/>
    </row>
    <row r="15" spans="2:23" ht="10.5" thickBot="1" x14ac:dyDescent="0.25">
      <c r="B15" s="34" t="s">
        <v>13</v>
      </c>
      <c r="C15" s="35">
        <v>31.453430000000001</v>
      </c>
      <c r="D15" s="36">
        <v>17.295010000000001</v>
      </c>
      <c r="E15" s="37">
        <v>19.633939999999999</v>
      </c>
      <c r="F15" s="35">
        <v>14.03623</v>
      </c>
      <c r="G15" s="38">
        <v>5.3957259999999998</v>
      </c>
      <c r="H15" s="39">
        <v>14.2674</v>
      </c>
      <c r="I15" s="38">
        <v>19.896830000000001</v>
      </c>
      <c r="J15" s="37">
        <v>8.0425529999999998</v>
      </c>
      <c r="K15" s="40">
        <v>6.3838879999999998</v>
      </c>
      <c r="L15" s="38">
        <v>8.0113310000000002</v>
      </c>
      <c r="M15" s="39">
        <v>14.12252</v>
      </c>
      <c r="N15" s="39">
        <v>10.839650000000001</v>
      </c>
      <c r="O15" s="36">
        <v>35.48048</v>
      </c>
      <c r="P15" s="41">
        <v>6.3325740000000001</v>
      </c>
      <c r="Q15" s="40">
        <v>32.63467</v>
      </c>
      <c r="R15" s="39">
        <v>17.255960000000002</v>
      </c>
      <c r="S15" s="38">
        <v>27.748449999999998</v>
      </c>
      <c r="T15" s="41">
        <v>35.222299999999997</v>
      </c>
      <c r="U15" s="41">
        <v>14.5906</v>
      </c>
      <c r="V15" s="41">
        <v>5.4807180000000004</v>
      </c>
      <c r="W15" s="106"/>
    </row>
    <row r="16" spans="2:23" s="128" customFormat="1" ht="10.5" thickBot="1" x14ac:dyDescent="0.4">
      <c r="B16" s="311" t="s">
        <v>233</v>
      </c>
      <c r="C16" s="312"/>
      <c r="D16" s="312"/>
      <c r="E16" s="312"/>
      <c r="F16" s="312"/>
      <c r="G16" s="312"/>
      <c r="H16" s="312"/>
      <c r="I16" s="312"/>
      <c r="J16" s="312"/>
      <c r="K16" s="312"/>
      <c r="L16" s="312"/>
      <c r="M16" s="312"/>
      <c r="N16" s="312"/>
      <c r="O16" s="312"/>
      <c r="P16" s="312"/>
      <c r="Q16" s="312"/>
      <c r="R16" s="312"/>
      <c r="S16" s="312"/>
      <c r="T16" s="312"/>
      <c r="U16" s="312"/>
      <c r="V16" s="312"/>
      <c r="W16" s="313"/>
    </row>
    <row r="17" spans="2:22" s="128" customFormat="1" x14ac:dyDescent="0.35"/>
    <row r="18" spans="2:22" ht="10.5" thickBot="1" x14ac:dyDescent="0.25"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</row>
    <row r="19" spans="2:22" ht="20.5" thickBot="1" x14ac:dyDescent="0.25">
      <c r="B19" s="111" t="s">
        <v>72</v>
      </c>
      <c r="C19" s="112" t="s">
        <v>182</v>
      </c>
      <c r="D19" s="6" t="s">
        <v>183</v>
      </c>
      <c r="E19" s="4" t="s">
        <v>184</v>
      </c>
      <c r="F19" s="112" t="s">
        <v>185</v>
      </c>
      <c r="G19" s="5" t="s">
        <v>186</v>
      </c>
      <c r="H19" s="6" t="s">
        <v>187</v>
      </c>
      <c r="I19" s="4" t="s">
        <v>188</v>
      </c>
      <c r="J19" s="112" t="s">
        <v>189</v>
      </c>
      <c r="K19" s="5" t="s">
        <v>179</v>
      </c>
      <c r="L19" s="6" t="s">
        <v>180</v>
      </c>
      <c r="M19" s="4" t="s">
        <v>181</v>
      </c>
      <c r="N19" s="113" t="s">
        <v>150</v>
      </c>
      <c r="O19" s="4" t="s">
        <v>73</v>
      </c>
      <c r="P19" s="79" t="s">
        <v>220</v>
      </c>
    </row>
    <row r="20" spans="2:22" x14ac:dyDescent="0.2">
      <c r="B20" s="114" t="s">
        <v>2</v>
      </c>
      <c r="C20" s="115">
        <v>1.96</v>
      </c>
      <c r="D20" s="15">
        <v>1.22</v>
      </c>
      <c r="E20" s="13">
        <v>3.16</v>
      </c>
      <c r="F20" s="115">
        <v>2.56</v>
      </c>
      <c r="G20" s="14">
        <v>1.1599999999999999</v>
      </c>
      <c r="H20" s="15">
        <v>1.43</v>
      </c>
      <c r="I20" s="13">
        <v>5.23</v>
      </c>
      <c r="J20" s="115">
        <v>2.5</v>
      </c>
      <c r="K20" s="14">
        <v>1.37</v>
      </c>
      <c r="L20" s="15">
        <v>0.24</v>
      </c>
      <c r="M20" s="70">
        <v>4.25</v>
      </c>
      <c r="N20" s="116">
        <v>12.64</v>
      </c>
      <c r="O20" s="84">
        <v>87.25</v>
      </c>
      <c r="P20" s="171">
        <f>N20/N$28*100</f>
        <v>108.03418803418805</v>
      </c>
    </row>
    <row r="21" spans="2:22" x14ac:dyDescent="0.2">
      <c r="B21" s="117" t="s">
        <v>1</v>
      </c>
      <c r="C21" s="118">
        <v>2.2999999999999998</v>
      </c>
      <c r="D21" s="23">
        <v>1.31</v>
      </c>
      <c r="E21" s="21">
        <v>3.61</v>
      </c>
      <c r="F21" s="118">
        <v>2.4300000000000002</v>
      </c>
      <c r="G21" s="22">
        <v>1.07</v>
      </c>
      <c r="H21" s="23">
        <v>1.45</v>
      </c>
      <c r="I21" s="21">
        <v>4.96</v>
      </c>
      <c r="J21" s="118">
        <v>2.57</v>
      </c>
      <c r="K21" s="22">
        <v>1.1100000000000001</v>
      </c>
      <c r="L21" s="23">
        <v>0.21</v>
      </c>
      <c r="M21" s="72">
        <v>3.85</v>
      </c>
      <c r="N21" s="119">
        <v>12.42</v>
      </c>
      <c r="O21" s="81">
        <v>70</v>
      </c>
      <c r="P21" s="94">
        <f t="shared" ref="P21:P29" si="1">N21/N$28*100</f>
        <v>106.15384615384616</v>
      </c>
    </row>
    <row r="22" spans="2:22" x14ac:dyDescent="0.2">
      <c r="B22" s="117" t="s">
        <v>122</v>
      </c>
      <c r="C22" s="118">
        <v>2.34</v>
      </c>
      <c r="D22" s="23">
        <v>1.2</v>
      </c>
      <c r="E22" s="21">
        <v>3.53</v>
      </c>
      <c r="F22" s="118">
        <v>2.4</v>
      </c>
      <c r="G22" s="22">
        <v>1.18</v>
      </c>
      <c r="H22" s="23">
        <v>1.41</v>
      </c>
      <c r="I22" s="21">
        <v>5.05</v>
      </c>
      <c r="J22" s="118">
        <v>2.5099999999999998</v>
      </c>
      <c r="K22" s="22">
        <v>1.24</v>
      </c>
      <c r="L22" s="23">
        <v>0.23</v>
      </c>
      <c r="M22" s="72">
        <v>3.79</v>
      </c>
      <c r="N22" s="119">
        <v>12.37</v>
      </c>
      <c r="O22" s="81">
        <v>72.5</v>
      </c>
      <c r="P22" s="94">
        <f t="shared" si="1"/>
        <v>105.72649572649573</v>
      </c>
    </row>
    <row r="23" spans="2:22" x14ac:dyDescent="0.2">
      <c r="B23" s="117" t="s">
        <v>10</v>
      </c>
      <c r="C23" s="118">
        <v>2</v>
      </c>
      <c r="D23" s="23">
        <v>1.1599999999999999</v>
      </c>
      <c r="E23" s="21">
        <v>3.21</v>
      </c>
      <c r="F23" s="118">
        <v>2.37</v>
      </c>
      <c r="G23" s="22">
        <v>1.05</v>
      </c>
      <c r="H23" s="23">
        <v>1.5</v>
      </c>
      <c r="I23" s="21">
        <v>4.82</v>
      </c>
      <c r="J23" s="118">
        <v>2.56</v>
      </c>
      <c r="K23" s="22">
        <v>1.22</v>
      </c>
      <c r="L23" s="23">
        <v>0.25</v>
      </c>
      <c r="M23" s="72">
        <v>4</v>
      </c>
      <c r="N23" s="119">
        <v>12.03</v>
      </c>
      <c r="O23" s="81">
        <v>85</v>
      </c>
      <c r="P23" s="94">
        <f t="shared" si="1"/>
        <v>102.82051282051282</v>
      </c>
    </row>
    <row r="24" spans="2:22" x14ac:dyDescent="0.2">
      <c r="B24" s="117" t="s">
        <v>123</v>
      </c>
      <c r="C24" s="118">
        <v>2.23</v>
      </c>
      <c r="D24" s="23">
        <v>1.1100000000000001</v>
      </c>
      <c r="E24" s="21">
        <v>3.36</v>
      </c>
      <c r="F24" s="118">
        <v>2.46</v>
      </c>
      <c r="G24" s="22">
        <v>0.98</v>
      </c>
      <c r="H24" s="23">
        <v>1.42</v>
      </c>
      <c r="I24" s="21">
        <v>4.7699999999999996</v>
      </c>
      <c r="J24" s="118">
        <v>2.4900000000000002</v>
      </c>
      <c r="K24" s="22">
        <v>1.01</v>
      </c>
      <c r="L24" s="23">
        <v>0.19</v>
      </c>
      <c r="M24" s="72">
        <v>3.72</v>
      </c>
      <c r="N24" s="119">
        <v>11.85</v>
      </c>
      <c r="O24" s="81">
        <v>78.5</v>
      </c>
      <c r="P24" s="94">
        <f t="shared" si="1"/>
        <v>101.28205128205127</v>
      </c>
    </row>
    <row r="25" spans="2:22" x14ac:dyDescent="0.2">
      <c r="B25" s="117" t="s">
        <v>6</v>
      </c>
      <c r="C25" s="118">
        <v>2.1</v>
      </c>
      <c r="D25" s="23">
        <v>1.1200000000000001</v>
      </c>
      <c r="E25" s="21">
        <v>3.19</v>
      </c>
      <c r="F25" s="118">
        <v>2.2999999999999998</v>
      </c>
      <c r="G25" s="22">
        <v>0.94</v>
      </c>
      <c r="H25" s="23">
        <v>1.49</v>
      </c>
      <c r="I25" s="21">
        <v>4.41</v>
      </c>
      <c r="J25" s="118">
        <v>2.93</v>
      </c>
      <c r="K25" s="22">
        <v>1.0900000000000001</v>
      </c>
      <c r="L25" s="23">
        <v>0.23</v>
      </c>
      <c r="M25" s="72">
        <v>4.17</v>
      </c>
      <c r="N25" s="119">
        <v>11.77</v>
      </c>
      <c r="O25" s="81">
        <v>88.75</v>
      </c>
      <c r="P25" s="94">
        <f t="shared" si="1"/>
        <v>100.59829059829059</v>
      </c>
    </row>
    <row r="26" spans="2:22" x14ac:dyDescent="0.2">
      <c r="B26" s="117" t="s">
        <v>4</v>
      </c>
      <c r="C26" s="118">
        <v>2.17</v>
      </c>
      <c r="D26" s="23">
        <v>1.23</v>
      </c>
      <c r="E26" s="21">
        <v>3.41</v>
      </c>
      <c r="F26" s="118">
        <v>2.2799999999999998</v>
      </c>
      <c r="G26" s="22">
        <v>1.08</v>
      </c>
      <c r="H26" s="23">
        <v>1.44</v>
      </c>
      <c r="I26" s="21">
        <v>4.8</v>
      </c>
      <c r="J26" s="118">
        <v>2.29</v>
      </c>
      <c r="K26" s="22">
        <v>0.85</v>
      </c>
      <c r="L26" s="23">
        <v>0.24</v>
      </c>
      <c r="M26" s="72">
        <v>3.54</v>
      </c>
      <c r="N26" s="119">
        <v>11.75</v>
      </c>
      <c r="O26" s="81">
        <v>86.25</v>
      </c>
      <c r="P26" s="94">
        <f t="shared" si="1"/>
        <v>100.42735042735043</v>
      </c>
    </row>
    <row r="27" spans="2:22" x14ac:dyDescent="0.2">
      <c r="B27" s="117" t="s">
        <v>8</v>
      </c>
      <c r="C27" s="118">
        <v>2.16</v>
      </c>
      <c r="D27" s="23">
        <v>1.07</v>
      </c>
      <c r="E27" s="21">
        <v>3.19</v>
      </c>
      <c r="F27" s="118">
        <v>2.17</v>
      </c>
      <c r="G27" s="22">
        <v>0.97</v>
      </c>
      <c r="H27" s="23">
        <v>1.58</v>
      </c>
      <c r="I27" s="21">
        <v>4.75</v>
      </c>
      <c r="J27" s="118">
        <v>2.5299999999999998</v>
      </c>
      <c r="K27" s="22">
        <v>0.98</v>
      </c>
      <c r="L27" s="23">
        <v>0.21</v>
      </c>
      <c r="M27" s="72">
        <v>3.8</v>
      </c>
      <c r="N27" s="119">
        <v>11.74</v>
      </c>
      <c r="O27" s="81">
        <v>65</v>
      </c>
      <c r="P27" s="94">
        <f t="shared" si="1"/>
        <v>100.34188034188034</v>
      </c>
    </row>
    <row r="28" spans="2:22" x14ac:dyDescent="0.2">
      <c r="B28" s="117" t="s">
        <v>124</v>
      </c>
      <c r="C28" s="118">
        <v>1.94</v>
      </c>
      <c r="D28" s="23">
        <v>1.18</v>
      </c>
      <c r="E28" s="21">
        <v>3.11</v>
      </c>
      <c r="F28" s="118">
        <v>2.39</v>
      </c>
      <c r="G28" s="22">
        <v>0.93</v>
      </c>
      <c r="H28" s="23">
        <v>1.5</v>
      </c>
      <c r="I28" s="21">
        <v>4.78</v>
      </c>
      <c r="J28" s="118">
        <v>2.63</v>
      </c>
      <c r="K28" s="22">
        <v>0.99</v>
      </c>
      <c r="L28" s="23">
        <v>0.18</v>
      </c>
      <c r="M28" s="72">
        <v>3.81</v>
      </c>
      <c r="N28" s="119">
        <v>11.7</v>
      </c>
      <c r="O28" s="81">
        <v>83.75</v>
      </c>
      <c r="P28" s="94">
        <f t="shared" si="1"/>
        <v>100</v>
      </c>
    </row>
    <row r="29" spans="2:22" x14ac:dyDescent="0.2">
      <c r="B29" s="117" t="s">
        <v>9</v>
      </c>
      <c r="C29" s="118">
        <v>1.85</v>
      </c>
      <c r="D29" s="23">
        <v>1.1000000000000001</v>
      </c>
      <c r="E29" s="21">
        <v>2.98</v>
      </c>
      <c r="F29" s="118">
        <v>2.41</v>
      </c>
      <c r="G29" s="22">
        <v>1.03</v>
      </c>
      <c r="H29" s="23">
        <v>1.46</v>
      </c>
      <c r="I29" s="21">
        <v>4.8499999999999996</v>
      </c>
      <c r="J29" s="118">
        <v>2.5299999999999998</v>
      </c>
      <c r="K29" s="22">
        <v>1.1399999999999999</v>
      </c>
      <c r="L29" s="23">
        <v>0.24</v>
      </c>
      <c r="M29" s="72">
        <v>3.84</v>
      </c>
      <c r="N29" s="119">
        <v>11.67</v>
      </c>
      <c r="O29" s="81">
        <v>77.5</v>
      </c>
      <c r="P29" s="94">
        <f t="shared" si="1"/>
        <v>99.743589743589752</v>
      </c>
    </row>
    <row r="30" spans="2:22" x14ac:dyDescent="0.2">
      <c r="B30" s="121" t="s">
        <v>74</v>
      </c>
      <c r="C30" s="122" t="s">
        <v>74</v>
      </c>
      <c r="D30" s="31" t="s">
        <v>74</v>
      </c>
      <c r="E30" s="29" t="s">
        <v>74</v>
      </c>
      <c r="F30" s="122" t="s">
        <v>74</v>
      </c>
      <c r="G30" s="30" t="s">
        <v>74</v>
      </c>
      <c r="H30" s="31" t="s">
        <v>74</v>
      </c>
      <c r="I30" s="29"/>
      <c r="J30" s="122" t="s">
        <v>74</v>
      </c>
      <c r="K30" s="30" t="s">
        <v>74</v>
      </c>
      <c r="L30" s="31" t="s">
        <v>74</v>
      </c>
      <c r="M30" s="76" t="s">
        <v>74</v>
      </c>
      <c r="N30" s="123" t="s">
        <v>74</v>
      </c>
      <c r="O30" s="80"/>
      <c r="P30" s="171"/>
    </row>
    <row r="31" spans="2:22" x14ac:dyDescent="0.2">
      <c r="B31" s="117" t="s">
        <v>75</v>
      </c>
      <c r="C31" s="118">
        <v>2.11</v>
      </c>
      <c r="D31" s="23">
        <v>1.17</v>
      </c>
      <c r="E31" s="21">
        <v>3.28</v>
      </c>
      <c r="F31" s="118">
        <v>2.38</v>
      </c>
      <c r="G31" s="22">
        <v>1.04</v>
      </c>
      <c r="H31" s="23">
        <v>1.47</v>
      </c>
      <c r="I31" s="21">
        <v>4.84</v>
      </c>
      <c r="J31" s="118">
        <v>2.5499999999999998</v>
      </c>
      <c r="K31" s="22">
        <v>1.1000000000000001</v>
      </c>
      <c r="L31" s="23">
        <v>0.22</v>
      </c>
      <c r="M31" s="72">
        <v>3.88</v>
      </c>
      <c r="N31" s="119">
        <v>11.99</v>
      </c>
      <c r="O31" s="81">
        <v>79.45</v>
      </c>
      <c r="P31" s="94"/>
    </row>
    <row r="32" spans="2:22" x14ac:dyDescent="0.2">
      <c r="B32" s="117" t="s">
        <v>76</v>
      </c>
      <c r="C32" s="118" t="s">
        <v>77</v>
      </c>
      <c r="D32" s="23" t="s">
        <v>77</v>
      </c>
      <c r="E32" s="21">
        <v>0.41</v>
      </c>
      <c r="F32" s="118" t="s">
        <v>77</v>
      </c>
      <c r="G32" s="22" t="s">
        <v>77</v>
      </c>
      <c r="H32" s="23" t="s">
        <v>77</v>
      </c>
      <c r="I32" s="21">
        <v>0.31</v>
      </c>
      <c r="J32" s="118" t="s">
        <v>77</v>
      </c>
      <c r="K32" s="22" t="s">
        <v>77</v>
      </c>
      <c r="L32" s="23" t="s">
        <v>77</v>
      </c>
      <c r="M32" s="72">
        <v>0.57999999999999996</v>
      </c>
      <c r="N32" s="119">
        <v>1.1200000000000001</v>
      </c>
      <c r="O32" s="81">
        <v>23.742000000000001</v>
      </c>
      <c r="P32" s="94"/>
    </row>
    <row r="33" spans="2:17" ht="10.5" thickBot="1" x14ac:dyDescent="0.25">
      <c r="B33" s="120" t="s">
        <v>78</v>
      </c>
      <c r="C33" s="124" t="s">
        <v>77</v>
      </c>
      <c r="D33" s="125" t="s">
        <v>77</v>
      </c>
      <c r="E33" s="106">
        <v>8.4</v>
      </c>
      <c r="F33" s="126" t="s">
        <v>77</v>
      </c>
      <c r="G33" s="104" t="s">
        <v>77</v>
      </c>
      <c r="H33" s="105" t="s">
        <v>77</v>
      </c>
      <c r="I33" s="106">
        <v>3.4</v>
      </c>
      <c r="J33" s="126" t="s">
        <v>77</v>
      </c>
      <c r="K33" s="104" t="s">
        <v>77</v>
      </c>
      <c r="L33" s="105" t="s">
        <v>77</v>
      </c>
      <c r="M33" s="106">
        <v>10.3</v>
      </c>
      <c r="N33" s="127">
        <v>6.4</v>
      </c>
      <c r="O33" s="106">
        <v>20.596350000000001</v>
      </c>
      <c r="P33" s="106"/>
    </row>
    <row r="34" spans="2:17" ht="11.25" customHeight="1" thickBot="1" x14ac:dyDescent="0.25">
      <c r="B34" s="311" t="s">
        <v>233</v>
      </c>
      <c r="C34" s="312"/>
      <c r="D34" s="312"/>
      <c r="E34" s="312"/>
      <c r="F34" s="312"/>
      <c r="G34" s="312"/>
      <c r="H34" s="312"/>
      <c r="I34" s="312"/>
      <c r="J34" s="312"/>
      <c r="K34" s="312"/>
      <c r="L34" s="312"/>
      <c r="M34" s="312"/>
      <c r="N34" s="312"/>
      <c r="O34" s="312"/>
      <c r="P34" s="313"/>
      <c r="Q34" s="9"/>
    </row>
    <row r="35" spans="2:17" x14ac:dyDescent="0.2">
      <c r="B35" s="128"/>
      <c r="C35" s="43"/>
      <c r="D35" s="43"/>
      <c r="E35" s="129"/>
      <c r="F35" s="129"/>
      <c r="G35" s="129"/>
      <c r="H35" s="129"/>
      <c r="I35" s="129"/>
      <c r="J35" s="129"/>
      <c r="K35" s="129"/>
      <c r="L35" s="129"/>
      <c r="M35" s="129"/>
      <c r="N35" s="130"/>
      <c r="O35" s="129"/>
    </row>
  </sheetData>
  <mergeCells count="2">
    <mergeCell ref="B34:P34"/>
    <mergeCell ref="B16:W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WI Red Clover Trials 2010-2024</vt:lpstr>
      <vt:lpstr>Field Site,Planting,&amp; Soil Info</vt:lpstr>
      <vt:lpstr>2024</vt:lpstr>
      <vt:lpstr>2023</vt:lpstr>
      <vt:lpstr>2022</vt:lpstr>
      <vt:lpstr>2021</vt:lpstr>
      <vt:lpstr>2020</vt:lpstr>
      <vt:lpstr>2019</vt:lpstr>
      <vt:lpstr>2018</vt:lpstr>
      <vt:lpstr>2017</vt:lpstr>
      <vt:lpstr>2016</vt:lpstr>
      <vt:lpstr>2015</vt:lpstr>
      <vt:lpstr>2014</vt:lpstr>
      <vt:lpstr>2013</vt:lpstr>
      <vt:lpstr>2012</vt:lpstr>
      <vt:lpstr>2011</vt:lpstr>
      <vt:lpstr>2010</vt:lpstr>
    </vt:vector>
  </TitlesOfParts>
  <Company>USDA 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hriday</dc:creator>
  <cp:lastModifiedBy>Marta Moura Kohmann</cp:lastModifiedBy>
  <cp:lastPrinted>2023-02-15T14:24:59Z</cp:lastPrinted>
  <dcterms:created xsi:type="dcterms:W3CDTF">2014-11-03T19:38:22Z</dcterms:created>
  <dcterms:modified xsi:type="dcterms:W3CDTF">2025-06-13T16:58:54Z</dcterms:modified>
</cp:coreProperties>
</file>